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40 без огр." sheetId="1" r:id="rId1"/>
    <sheet name="40 огр" sheetId="2" r:id="rId2"/>
    <sheet name="50 огр" sheetId="3" r:id="rId3"/>
    <sheet name="80 огр" sheetId="4" r:id="rId4"/>
  </sheets>
  <definedNames>
    <definedName name="_xlnm.Print_Area" localSheetId="0">'40 без огр.'!$A$2:$S$16</definedName>
    <definedName name="_xlnm.Print_Titles" localSheetId="0">'40 без огр.'!$9:$11</definedName>
    <definedName name="_xlnm.Print_Area" localSheetId="1">'40 огр'!$A$2:$T$16</definedName>
    <definedName name="_xlnm.Print_Titles" localSheetId="1">'40 огр'!$9:$11</definedName>
    <definedName name="_xlnm.Print_Area" localSheetId="3">'80 огр'!$A$2:$T$18</definedName>
    <definedName name="_xlnm.Print_Titles" localSheetId="3">'80 огр'!$9:$12</definedName>
    <definedName name="_xlnm.Print_Titles" localSheetId="0">'40 без огр.'!$9:$11</definedName>
    <definedName name="_xlnm.Print_Titles" localSheetId="1">'40 огр'!$9:$11</definedName>
    <definedName name="_xlnm.Print_Titles" localSheetId="3">'80 огр'!$9:$12</definedName>
    <definedName name="_xlnm.Print_Area" localSheetId="0">'40 без огр.'!$A$2:$S$16</definedName>
    <definedName name="_xlnm.Print_Area" localSheetId="1">'40 огр'!$A$2:$T$16</definedName>
    <definedName name="_xlnm.Print_Area" localSheetId="3">'80 огр'!$A$2:$T$18</definedName>
    <definedName name="_xlnm.Print_Titles" localSheetId="2">'50 огр'!$9:$11</definedName>
    <definedName name="_xlnm.Print_Area" localSheetId="2">'50 огр'!$A$2:$T$13</definedName>
  </definedNames>
  <calcPr fullCalcOnLoad="1"/>
</workbook>
</file>

<file path=xl/sharedStrings.xml><?xml version="1.0" encoding="utf-8"?>
<sst xmlns="http://schemas.openxmlformats.org/spreadsheetml/2006/main" count="288" uniqueCount="135">
  <si>
    <t>Place</t>
  </si>
  <si>
    <t>Rider_ID</t>
  </si>
  <si>
    <t>Horse_ID</t>
  </si>
  <si>
    <t>SPh</t>
  </si>
  <si>
    <t>SAver</t>
  </si>
  <si>
    <t>TTime</t>
  </si>
  <si>
    <t xml:space="preserve"> КУБОК ОРГАНИЗАТОРОВ - 6 ЭТАП</t>
  </si>
  <si>
    <t>Дистанционные конные пробеги</t>
  </si>
  <si>
    <t>Технические результаты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</si>
  <si>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(без ограничения скорости)</t>
    </r>
  </si>
  <si>
    <t>КСК «Исток», Ленинградская обл., Всеволожский р-н, мр «Ясно-Янино»</t>
  </si>
  <si>
    <t>10 мая 2019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</si>
  <si>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</si>
  <si>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</si>
  <si>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</si>
  <si>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</si>
  <si>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</si>
  <si>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</si>
  <si>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</si>
  <si>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</si>
  <si>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</si>
  <si>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</si>
  <si>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</si>
  <si>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</si>
  <si>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</si>
  <si>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</si>
  <si>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</si>
  <si>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</si>
  <si>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</si>
  <si>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</si>
  <si>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</si>
  <si>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</si>
  <si>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</si>
  <si>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</si>
  <si>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ИЛЬИНА 
</t>
    </r>
    <r>
      <rPr>
        <sz val="9"/>
        <rFont val="Verdana"/>
        <family val="2"/>
      </rPr>
      <t>Мария</t>
    </r>
  </si>
  <si>
    <t>047804</t>
  </si>
  <si>
    <r>
      <t xml:space="preserve">КАНТРИ-02
</t>
    </r>
    <r>
      <rPr>
        <sz val="9"/>
        <color indexed="8"/>
        <rFont val="Verdana"/>
        <family val="2"/>
      </rPr>
      <t>сер., коб., помесь, неизв., Лен.обл.</t>
    </r>
  </si>
  <si>
    <t>005852</t>
  </si>
  <si>
    <t>Ворожцова О.</t>
  </si>
  <si>
    <t>КСК "Исток" Ленинградская область</t>
  </si>
  <si>
    <r>
      <t xml:space="preserve">ПАВЛОВСКИЙ
</t>
    </r>
    <r>
      <rPr>
        <sz val="9"/>
        <color indexed="8"/>
        <rFont val="Verdana"/>
        <family val="2"/>
      </rPr>
      <t>Алексей</t>
    </r>
  </si>
  <si>
    <t>012972</t>
  </si>
  <si>
    <r>
      <t xml:space="preserve">РЕМАРКА-11
</t>
    </r>
    <r>
      <rPr>
        <sz val="9"/>
        <color indexed="8"/>
        <rFont val="Verdana"/>
        <family val="2"/>
      </rPr>
      <t>т.гн., коб., сп.полук.,  Миф, КЗ "Ковчег"</t>
    </r>
  </si>
  <si>
    <t>016157</t>
  </si>
  <si>
    <t>Гришина М.</t>
  </si>
  <si>
    <t>КЗ Ковчег
Ленинградская область</t>
  </si>
  <si>
    <t>Главный судья</t>
  </si>
  <si>
    <t>Корнилова О. 1 категория, Санкт-Петербург</t>
  </si>
  <si>
    <t>Главный секретарь</t>
  </si>
  <si>
    <t>Смирнов А. 1 категория, Ленинградская обл.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</si>
  <si>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(с ограничением скорости)</t>
    </r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</si>
  <si>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</si>
  <si>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r>
      <t xml:space="preserve">КРИБЕЛЕВА
</t>
    </r>
    <r>
      <rPr>
        <sz val="9"/>
        <rFont val="Verdana"/>
        <family val="2"/>
      </rPr>
      <t>Наталья</t>
    </r>
  </si>
  <si>
    <t>009083</t>
  </si>
  <si>
    <r>
      <t xml:space="preserve">НОВАКАРИ-07 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</si>
  <si>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</si>
  <si>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</si>
  <si>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t>ФХ Крибелевых Ленинградская область</t>
  </si>
  <si>
    <r>
      <t xml:space="preserve">ЖИРНОВ
</t>
    </r>
    <r>
      <rPr>
        <sz val="9"/>
        <color indexed="8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</si>
  <si>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</si>
  <si>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Verdana"/>
        <family val="2"/>
      </rPr>
      <t xml:space="preserve">гн., мер., русск.рыс., Распев,  СПК ПЗ "Псковский"         </t>
    </r>
  </si>
  <si>
    <t>007888</t>
  </si>
  <si>
    <t>Жирнов Н.</t>
  </si>
  <si>
    <t>ч/в
Санкт-Петербург</t>
  </si>
  <si>
    <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</si>
  <si>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</si>
  <si>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t xml:space="preserve">КОДА-05
</t>
    </r>
    <r>
      <rPr>
        <sz val="9"/>
        <color indexed="8"/>
        <rFont val="Verdana"/>
        <family val="2"/>
      </rPr>
      <t>рыж., коб., ах-донск., Герлык, КЗ им. Буденного</t>
    </r>
  </si>
  <si>
    <t>004945</t>
  </si>
  <si>
    <r>
      <t xml:space="preserve">АРТЕМЬЕВ
</t>
    </r>
    <r>
      <rPr>
        <sz val="9"/>
        <color indexed="8"/>
        <rFont val="Verdana"/>
        <family val="2"/>
      </rPr>
      <t>Михаил, 2004</t>
    </r>
  </si>
  <si>
    <t>на
оформ.</t>
  </si>
  <si>
    <r>
      <t xml:space="preserve">ГРАФ-10 
</t>
    </r>
    <r>
      <rPr>
        <sz val="9"/>
        <color indexed="8"/>
        <rFont val="Verdana"/>
        <family val="2"/>
      </rPr>
      <t>т.гнед., жер., буден., Гинофор, КЗ Зимовниковский</t>
    </r>
  </si>
  <si>
    <t>014563</t>
  </si>
  <si>
    <t>3Ю</t>
  </si>
  <si>
    <r>
      <t xml:space="preserve">НЕЧАЕВСКАЯ
</t>
    </r>
    <r>
      <rPr>
        <sz val="9"/>
        <color indexed="8"/>
        <rFont val="Verdana"/>
        <family val="2"/>
      </rPr>
      <t>Александра</t>
    </r>
  </si>
  <si>
    <t>085801</t>
  </si>
  <si>
    <r>
      <t xml:space="preserve">АРГЕНТУМ-14
</t>
    </r>
    <r>
      <rPr>
        <sz val="9"/>
        <color indexed="8"/>
        <rFont val="Verdana"/>
        <family val="2"/>
      </rPr>
      <t>вор., жер., араб., Гранат, КЗ "Ковчег"</t>
    </r>
  </si>
  <si>
    <t>020564</t>
  </si>
  <si>
    <r>
      <t xml:space="preserve">АРТЕМЬЕВ
</t>
    </r>
    <r>
      <rPr>
        <sz val="9"/>
        <color indexed="8"/>
        <rFont val="Verdana"/>
        <family val="2"/>
      </rPr>
      <t>Артем, 1976</t>
    </r>
  </si>
  <si>
    <r>
      <t xml:space="preserve">ГРОЗНАЯ-06
</t>
    </r>
    <r>
      <rPr>
        <sz val="9"/>
        <color indexed="8"/>
        <rFont val="Verdana"/>
        <family val="2"/>
      </rPr>
      <t>гнед., коб., буденн., Гинофор, Зимовниковский КЗ</t>
    </r>
  </si>
  <si>
    <t>013286</t>
  </si>
  <si>
    <r>
      <t xml:space="preserve">КОПАШИЛИНА
</t>
    </r>
    <r>
      <rPr>
        <sz val="9"/>
        <color indexed="8"/>
        <rFont val="Verdana"/>
        <family val="2"/>
      </rPr>
      <t>Маргарита</t>
    </r>
  </si>
  <si>
    <t>043999</t>
  </si>
  <si>
    <r>
      <t xml:space="preserve">БАЯЗЕТ-11
</t>
    </r>
    <r>
      <rPr>
        <sz val="9"/>
        <color indexed="8"/>
        <rFont val="Verdana"/>
        <family val="2"/>
      </rPr>
      <t>сер., жер.,терск., Бурелом, Ленинградская обл.</t>
    </r>
  </si>
  <si>
    <t>011750</t>
  </si>
  <si>
    <t>Суворова Е.</t>
  </si>
  <si>
    <t>ч/в
Ленинградская область</t>
  </si>
  <si>
    <t>ОТКРЫТЫЙ ЧЕМПИОНАТ И ПЕРВЕНСТВО САНКТ-ПЕТЕРБУРГА</t>
  </si>
  <si>
    <r>
      <t xml:space="preserve">Дистанция CEN </t>
    </r>
    <r>
      <rPr>
        <sz val="12"/>
        <color indexed="8"/>
        <rFont val="Verdana"/>
        <family val="2"/>
      </rPr>
      <t>80</t>
    </r>
    <r>
      <rPr>
        <sz val="12"/>
        <rFont val="Verdana"/>
        <family val="2"/>
      </rPr>
      <t xml:space="preserve"> км (с ограничением скорости)</t>
    </r>
  </si>
  <si>
    <t>3 этап:</t>
  </si>
  <si>
    <t>CENCh 1*80</t>
  </si>
  <si>
    <r>
      <t xml:space="preserve">ПАВЛОВСКИЙ
</t>
    </r>
    <r>
      <rPr>
        <sz val="9"/>
        <color indexed="8"/>
        <rFont val="Verdana"/>
        <family val="2"/>
      </rPr>
      <t>Владлен</t>
    </r>
  </si>
  <si>
    <t>007406</t>
  </si>
  <si>
    <r>
      <t xml:space="preserve">ГОЛДЕН ЭНДЖЕЛ-13
</t>
    </r>
    <r>
      <rPr>
        <sz val="9"/>
        <color indexed="8"/>
        <rFont val="Verdana"/>
        <family val="2"/>
      </rPr>
      <t>рыж., коб., араб., Адриатик, КЗ Ковчег</t>
    </r>
  </si>
  <si>
    <t>017476</t>
  </si>
  <si>
    <t>I</t>
  </si>
  <si>
    <r>
      <t xml:space="preserve">ПАВЛОВСКАЯ
</t>
    </r>
    <r>
      <rPr>
        <sz val="9"/>
        <color indexed="8"/>
        <rFont val="Verdana"/>
        <family val="2"/>
      </rPr>
      <t>Грета</t>
    </r>
  </si>
  <si>
    <t>003807</t>
  </si>
  <si>
    <r>
      <t xml:space="preserve">ГЛИГЕЯ-07
</t>
    </r>
    <r>
      <rPr>
        <sz val="9"/>
        <color indexed="8"/>
        <rFont val="Verdana"/>
        <family val="2"/>
      </rPr>
      <t>коб., гнедая, араб., Габардин, ООО «Ковчег»</t>
    </r>
  </si>
  <si>
    <t>011209</t>
  </si>
  <si>
    <t>CENYJ 1*80</t>
  </si>
  <si>
    <r>
      <t xml:space="preserve">ДЕЧ
</t>
    </r>
    <r>
      <rPr>
        <sz val="9"/>
        <color indexed="8"/>
        <rFont val="Verdana"/>
        <family val="2"/>
      </rPr>
      <t>Татьяна</t>
    </r>
  </si>
  <si>
    <t>030098</t>
  </si>
  <si>
    <r>
      <t xml:space="preserve">ГАМБАР-09
</t>
    </r>
    <r>
      <rPr>
        <sz val="9"/>
        <color indexed="8"/>
        <rFont val="Verdana"/>
        <family val="2"/>
      </rPr>
      <t>гнед., мер., араб., Драгоценный, ООО "Ковчег"</t>
    </r>
  </si>
  <si>
    <t>011256</t>
  </si>
  <si>
    <t>Деч Т.</t>
  </si>
  <si>
    <t>КЗ "Ковчег"
Санкт-Петербург</t>
  </si>
  <si>
    <r>
      <t xml:space="preserve">КУТУЗОВ
</t>
    </r>
    <r>
      <rPr>
        <sz val="9"/>
        <color indexed="8"/>
        <rFont val="Verdana"/>
        <family val="2"/>
      </rPr>
      <t>Богдан</t>
    </r>
  </si>
  <si>
    <t>016203</t>
  </si>
  <si>
    <r>
      <t xml:space="preserve">АДРИАТИК-07
</t>
    </r>
    <r>
      <rPr>
        <sz val="9"/>
        <color indexed="8"/>
        <rFont val="Verdana"/>
        <family val="2"/>
      </rPr>
      <t>сер., жер., араб., Дадон, ООО "Ковчег"</t>
    </r>
  </si>
  <si>
    <t>017408</t>
  </si>
  <si>
    <t>CEN 1*80</t>
  </si>
  <si>
    <r>
      <t xml:space="preserve">ВАХИТОВА
</t>
    </r>
    <r>
      <rPr>
        <sz val="9"/>
        <color indexed="8"/>
        <rFont val="Verdana"/>
        <family val="2"/>
      </rPr>
      <t>Алина</t>
    </r>
  </si>
  <si>
    <t>010090</t>
  </si>
  <si>
    <r>
      <t xml:space="preserve">УРГЕНЧ ДОР-12
</t>
    </r>
    <r>
      <rPr>
        <sz val="9"/>
        <color indexed="8"/>
        <rFont val="Verdana"/>
        <family val="2"/>
      </rPr>
      <t>гнед., мер., ахал. помесь, Рапдан, Лен. область</t>
    </r>
  </si>
  <si>
    <t>016108</t>
  </si>
  <si>
    <t>Вахитова А.</t>
  </si>
  <si>
    <r>
      <t xml:space="preserve">ЕЛИЗАРКОВА
</t>
    </r>
    <r>
      <rPr>
        <sz val="9"/>
        <color indexed="8"/>
        <rFont val="Verdana"/>
        <family val="2"/>
      </rPr>
      <t>Мария</t>
    </r>
  </si>
  <si>
    <t>027091</t>
  </si>
  <si>
    <r>
      <t xml:space="preserve">ПРИТТИ ГЕРЛ-11
</t>
    </r>
    <r>
      <rPr>
        <sz val="9"/>
        <color indexed="8"/>
        <rFont val="Verdana"/>
        <family val="2"/>
      </rPr>
      <t>рыж., коб</t>
    </r>
    <r>
      <rPr>
        <b/>
        <sz val="9"/>
        <color indexed="8"/>
        <rFont val="Verdana"/>
        <family val="2"/>
      </rPr>
      <t>.</t>
    </r>
    <r>
      <rPr>
        <sz val="9"/>
        <color indexed="8"/>
        <rFont val="Verdana"/>
        <family val="2"/>
      </rPr>
      <t>, араб., Господин, КЗ Ковчег</t>
    </r>
  </si>
  <si>
    <t>017423</t>
  </si>
  <si>
    <r>
      <t xml:space="preserve">СМИРНОВА
</t>
    </r>
    <r>
      <rPr>
        <sz val="9"/>
        <color indexed="8"/>
        <rFont val="Verdana"/>
        <family val="2"/>
      </rPr>
      <t>Жанна</t>
    </r>
  </si>
  <si>
    <t>029388</t>
  </si>
  <si>
    <r>
      <t xml:space="preserve">СОЛАР-10
</t>
    </r>
    <r>
      <rPr>
        <sz val="9"/>
        <color indexed="8"/>
        <rFont val="Verdana"/>
        <family val="2"/>
      </rPr>
      <t>сер.,коб.,п/к, Секундомер, Ленинградская обл.</t>
    </r>
    <r>
      <rPr>
        <b/>
        <sz val="9"/>
        <color indexed="8"/>
        <rFont val="Verdana"/>
        <family val="2"/>
      </rPr>
      <t xml:space="preserve"> </t>
    </r>
  </si>
  <si>
    <t>017500</t>
  </si>
  <si>
    <t>Смирнова Ж.</t>
  </si>
  <si>
    <r>
      <t xml:space="preserve">ВЕБЕР
</t>
    </r>
    <r>
      <rPr>
        <sz val="9"/>
        <color indexed="8"/>
        <rFont val="Verdana"/>
        <family val="2"/>
      </rPr>
      <t>Юлия</t>
    </r>
  </si>
  <si>
    <t>031386</t>
  </si>
  <si>
    <r>
      <t xml:space="preserve">ПАРГЕЛИЙ-13
</t>
    </r>
    <r>
      <rPr>
        <sz val="9"/>
        <color indexed="8"/>
        <rFont val="Verdana"/>
        <family val="2"/>
      </rPr>
      <t>рыж., жер., араб., Господин, ООО "Ковчег"</t>
    </r>
  </si>
  <si>
    <t>020531</t>
  </si>
  <si>
    <t>Шевелькова Ю.</t>
  </si>
  <si>
    <t>CENYH 1*80</t>
  </si>
  <si>
    <r>
      <t xml:space="preserve">АРТАРОВА
</t>
    </r>
    <r>
      <rPr>
        <sz val="9"/>
        <color indexed="8"/>
        <rFont val="Verdana"/>
        <family val="2"/>
      </rPr>
      <t>Валерия</t>
    </r>
  </si>
  <si>
    <t>039795</t>
  </si>
  <si>
    <r>
      <t xml:space="preserve">ГОЛУБИКА-14
</t>
    </r>
    <r>
      <rPr>
        <sz val="9"/>
        <color indexed="8"/>
        <rFont val="Verdana"/>
        <family val="2"/>
      </rPr>
      <t>рыж., коб., араб., Господин, ООО "Ковчег"</t>
    </r>
  </si>
  <si>
    <t>020565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</si>
</sst>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"/>
    <numFmt numFmtId="166" formatCode="[H]:MM:SS;@"/>
    <numFmt numFmtId="167" formatCode="0.00"/>
    <numFmt numFmtId="168" formatCode="@"/>
  </numFmts>
  <fonts count="2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b/>
      <u val="single"/>
      <sz val="10"/>
      <name val="Verdan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130">
    <xf numFmtId="164" fontId="0" fillId="0" borderId="0" xfId="0" applyAlignment="1">
      <alignment/>
    </xf>
    <xf numFmtId="164" fontId="0" fillId="0" borderId="0" xfId="22" applyFont="1" applyAlignment="1" applyProtection="1">
      <alignment vertical="center"/>
      <protection locked="0"/>
    </xf>
    <xf numFmtId="164" fontId="0" fillId="2" borderId="0" xfId="29" applyFont="1" applyFill="1" applyBorder="1" applyAlignment="1" applyProtection="1">
      <alignment horizontal="center" vertical="top"/>
      <protection/>
    </xf>
    <xf numFmtId="164" fontId="0" fillId="2" borderId="0" xfId="29" applyFont="1" applyFill="1" applyBorder="1" applyAlignment="1" applyProtection="1">
      <alignment vertical="top"/>
      <protection locked="0"/>
    </xf>
    <xf numFmtId="164" fontId="0" fillId="2" borderId="0" xfId="29" applyFont="1" applyFill="1" applyBorder="1" applyAlignment="1" applyProtection="1">
      <alignment horizontal="center" vertical="top"/>
      <protection locked="0"/>
    </xf>
    <xf numFmtId="164" fontId="3" fillId="2" borderId="0" xfId="29" applyFont="1" applyFill="1" applyBorder="1" applyAlignment="1" applyProtection="1">
      <alignment horizontal="center" vertical="top" shrinkToFit="1"/>
      <protection locked="0"/>
    </xf>
    <xf numFmtId="164" fontId="0" fillId="2" borderId="0" xfId="29" applyFont="1" applyFill="1" applyBorder="1" applyProtection="1">
      <alignment/>
      <protection locked="0"/>
    </xf>
    <xf numFmtId="164" fontId="0" fillId="2" borderId="0" xfId="29" applyFont="1" applyFill="1" applyProtection="1">
      <alignment/>
      <protection locked="0"/>
    </xf>
    <xf numFmtId="164" fontId="4" fillId="2" borderId="0" xfId="29" applyFont="1" applyFill="1" applyProtection="1">
      <alignment/>
      <protection locked="0"/>
    </xf>
    <xf numFmtId="164" fontId="5" fillId="0" borderId="0" xfId="26" applyFont="1" applyAlignment="1" applyProtection="1">
      <alignment vertical="center" wrapText="1"/>
      <protection locked="0"/>
    </xf>
    <xf numFmtId="164" fontId="6" fillId="0" borderId="0" xfId="26" applyFont="1" applyAlignment="1" applyProtection="1">
      <alignment horizontal="right" vertical="center"/>
      <protection locked="0"/>
    </xf>
    <xf numFmtId="164" fontId="0" fillId="0" borderId="0" xfId="26" applyAlignment="1" applyProtection="1">
      <alignment vertical="center"/>
      <protection locked="0"/>
    </xf>
    <xf numFmtId="164" fontId="5" fillId="0" borderId="0" xfId="22" applyFont="1" applyBorder="1" applyAlignment="1" applyProtection="1">
      <alignment horizontal="center" vertical="center" wrapText="1"/>
      <protection locked="0"/>
    </xf>
    <xf numFmtId="164" fontId="7" fillId="0" borderId="0" xfId="26" applyFont="1" applyBorder="1" applyAlignment="1" applyProtection="1">
      <alignment horizontal="center" vertical="center" wrapText="1"/>
      <protection locked="0"/>
    </xf>
    <xf numFmtId="164" fontId="0" fillId="0" borderId="0" xfId="26" applyFont="1" applyAlignment="1" applyProtection="1">
      <alignment vertical="center"/>
      <protection locked="0"/>
    </xf>
    <xf numFmtId="164" fontId="8" fillId="0" borderId="0" xfId="26" applyFont="1" applyBorder="1" applyAlignment="1" applyProtection="1">
      <alignment horizontal="center" vertical="center"/>
      <protection locked="0"/>
    </xf>
    <xf numFmtId="164" fontId="9" fillId="0" borderId="0" xfId="26" applyFont="1" applyAlignment="1" applyProtection="1">
      <alignment vertical="center"/>
      <protection locked="0"/>
    </xf>
    <xf numFmtId="164" fontId="10" fillId="0" borderId="0" xfId="26" applyFont="1" applyBorder="1" applyAlignment="1" applyProtection="1">
      <alignment horizontal="center" vertical="center"/>
      <protection locked="0"/>
    </xf>
    <xf numFmtId="164" fontId="12" fillId="0" borderId="0" xfId="26" applyFont="1" applyAlignment="1" applyProtection="1">
      <alignment vertical="center"/>
      <protection locked="0"/>
    </xf>
    <xf numFmtId="164" fontId="13" fillId="0" borderId="0" xfId="26" applyFont="1" applyAlignment="1" applyProtection="1">
      <alignment vertical="center"/>
      <protection locked="0"/>
    </xf>
    <xf numFmtId="164" fontId="13" fillId="0" borderId="0" xfId="26" applyFont="1" applyProtection="1">
      <alignment/>
      <protection locked="0"/>
    </xf>
    <xf numFmtId="164" fontId="13" fillId="0" borderId="0" xfId="26" applyFont="1" applyAlignment="1" applyProtection="1">
      <alignment wrapText="1"/>
      <protection locked="0"/>
    </xf>
    <xf numFmtId="164" fontId="13" fillId="0" borderId="0" xfId="26" applyFont="1" applyAlignment="1" applyProtection="1">
      <alignment shrinkToFit="1"/>
      <protection locked="0"/>
    </xf>
    <xf numFmtId="164" fontId="13" fillId="0" borderId="0" xfId="26" applyFont="1" applyBorder="1" applyAlignment="1" applyProtection="1">
      <alignment horizontal="right" vertical="center"/>
      <protection locked="0"/>
    </xf>
    <xf numFmtId="164" fontId="14" fillId="0" borderId="0" xfId="26" applyFont="1" applyProtection="1">
      <alignment/>
      <protection locked="0"/>
    </xf>
    <xf numFmtId="164" fontId="13" fillId="3" borderId="1" xfId="26" applyFont="1" applyFill="1" applyBorder="1" applyAlignment="1" applyProtection="1">
      <alignment horizontal="center" vertical="center" textRotation="90" wrapText="1"/>
      <protection locked="0"/>
    </xf>
    <xf numFmtId="164" fontId="15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6" applyFont="1" applyFill="1" applyBorder="1" applyAlignment="1" applyProtection="1">
      <alignment horizontal="left" vertical="center" wrapText="1"/>
      <protection locked="0"/>
    </xf>
    <xf numFmtId="164" fontId="13" fillId="3" borderId="2" xfId="26" applyFont="1" applyFill="1" applyBorder="1" applyAlignment="1" applyProtection="1">
      <alignment horizontal="center" vertical="center" wrapText="1"/>
      <protection locked="0"/>
    </xf>
    <xf numFmtId="164" fontId="13" fillId="3" borderId="2" xfId="26" applyFont="1" applyFill="1" applyBorder="1" applyAlignment="1" applyProtection="1">
      <alignment horizontal="center" vertical="center" textRotation="90" wrapText="1"/>
      <protection locked="0"/>
    </xf>
    <xf numFmtId="164" fontId="16" fillId="3" borderId="3" xfId="20" applyFont="1" applyFill="1" applyBorder="1" applyAlignment="1" applyProtection="1">
      <alignment horizontal="right" vertical="center"/>
      <protection locked="0"/>
    </xf>
    <xf numFmtId="164" fontId="17" fillId="3" borderId="4" xfId="20" applyFont="1" applyFill="1" applyBorder="1" applyAlignment="1" applyProtection="1">
      <alignment horizontal="center" vertical="center"/>
      <protection locked="0"/>
    </xf>
    <xf numFmtId="164" fontId="16" fillId="3" borderId="4" xfId="20" applyFont="1" applyFill="1" applyBorder="1" applyAlignment="1" applyProtection="1">
      <alignment vertical="center"/>
      <protection locked="0"/>
    </xf>
    <xf numFmtId="164" fontId="16" fillId="3" borderId="4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5" fontId="17" fillId="3" borderId="5" xfId="20" applyNumberFormat="1" applyFont="1" applyFill="1" applyBorder="1" applyAlignment="1" applyProtection="1">
      <alignment horizontal="center" vertical="center"/>
      <protection locked="0"/>
    </xf>
    <xf numFmtId="164" fontId="13" fillId="3" borderId="6" xfId="26" applyFont="1" applyFill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vertical="center"/>
      <protection locked="0"/>
    </xf>
    <xf numFmtId="164" fontId="16" fillId="3" borderId="7" xfId="20" applyFont="1" applyFill="1" applyBorder="1" applyAlignment="1" applyProtection="1">
      <alignment horizontal="right" vertical="center"/>
      <protection locked="0"/>
    </xf>
    <xf numFmtId="164" fontId="17" fillId="3" borderId="8" xfId="20" applyFont="1" applyFill="1" applyBorder="1" applyAlignment="1" applyProtection="1">
      <alignment horizontal="center" vertical="center"/>
      <protection locked="0"/>
    </xf>
    <xf numFmtId="164" fontId="16" fillId="3" borderId="8" xfId="20" applyFont="1" applyFill="1" applyBorder="1" applyAlignment="1" applyProtection="1">
      <alignment vertical="center"/>
      <protection locked="0"/>
    </xf>
    <xf numFmtId="164" fontId="16" fillId="3" borderId="8" xfId="20" applyFont="1" applyFill="1" applyBorder="1" applyAlignment="1" applyProtection="1">
      <alignment horizontal="right" vertical="center"/>
      <protection locked="0"/>
    </xf>
    <xf numFmtId="164" fontId="16" fillId="3" borderId="8" xfId="20" applyFont="1" applyFill="1" applyBorder="1" applyAlignment="1" applyProtection="1">
      <alignment horizontal="center" vertical="center"/>
      <protection locked="0"/>
    </xf>
    <xf numFmtId="165" fontId="17" fillId="3" borderId="9" xfId="20" applyNumberFormat="1" applyFont="1" applyFill="1" applyBorder="1" applyAlignment="1" applyProtection="1">
      <alignment horizontal="center" vertical="center"/>
      <protection locked="0"/>
    </xf>
    <xf numFmtId="164" fontId="16" fillId="3" borderId="10" xfId="20" applyFont="1" applyFill="1" applyBorder="1" applyAlignment="1" applyProtection="1">
      <alignment horizontal="center" vertical="center" wrapText="1"/>
      <protection locked="0"/>
    </xf>
    <xf numFmtId="166" fontId="16" fillId="3" borderId="10" xfId="32" applyNumberFormat="1" applyFont="1" applyFill="1" applyBorder="1" applyAlignment="1" applyProtection="1">
      <alignment horizontal="center" vertical="center" wrapText="1"/>
      <protection locked="0"/>
    </xf>
    <xf numFmtId="166" fontId="16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6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10" xfId="32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 locked="0"/>
    </xf>
    <xf numFmtId="164" fontId="8" fillId="0" borderId="2" xfId="26" applyFont="1" applyFill="1" applyBorder="1" applyAlignment="1" applyProtection="1">
      <alignment horizontal="center" vertical="center"/>
      <protection locked="0"/>
    </xf>
    <xf numFmtId="164" fontId="13" fillId="0" borderId="2" xfId="30" applyFont="1" applyBorder="1" applyAlignment="1" applyProtection="1">
      <alignment horizontal="left" vertical="center" wrapText="1"/>
      <protection locked="0"/>
    </xf>
    <xf numFmtId="168" fontId="16" fillId="0" borderId="2" xfId="30" applyNumberFormat="1" applyFont="1" applyBorder="1" applyAlignment="1" applyProtection="1">
      <alignment horizontal="center" vertical="center" wrapText="1"/>
      <protection locked="0"/>
    </xf>
    <xf numFmtId="164" fontId="16" fillId="0" borderId="2" xfId="30" applyFont="1" applyBorder="1" applyAlignment="1" applyProtection="1">
      <alignment horizontal="center" vertical="center"/>
      <protection locked="0"/>
    </xf>
    <xf numFmtId="168" fontId="16" fillId="0" borderId="2" xfId="30" applyNumberFormat="1" applyFont="1" applyBorder="1" applyAlignment="1" applyProtection="1">
      <alignment horizontal="center" vertical="center"/>
      <protection locked="0"/>
    </xf>
    <xf numFmtId="164" fontId="16" fillId="0" borderId="2" xfId="30" applyFont="1" applyBorder="1" applyAlignment="1" applyProtection="1">
      <alignment horizontal="center" vertical="center" wrapText="1"/>
      <protection locked="0"/>
    </xf>
    <xf numFmtId="164" fontId="16" fillId="0" borderId="2" xfId="22" applyFont="1" applyBorder="1" applyAlignment="1" applyProtection="1">
      <alignment horizontal="center" vertical="center" wrapText="1"/>
      <protection locked="0"/>
    </xf>
    <xf numFmtId="164" fontId="16" fillId="0" borderId="11" xfId="22" applyFont="1" applyBorder="1" applyAlignment="1" applyProtection="1">
      <alignment horizontal="center" vertical="center" wrapText="1"/>
      <protection locked="0"/>
    </xf>
    <xf numFmtId="165" fontId="16" fillId="4" borderId="11" xfId="20" applyNumberFormat="1" applyFont="1" applyFill="1" applyBorder="1" applyAlignment="1" applyProtection="1">
      <alignment horizontal="center" vertical="center"/>
      <protection locked="0"/>
    </xf>
    <xf numFmtId="166" fontId="16" fillId="0" borderId="11" xfId="32" applyNumberFormat="1" applyFont="1" applyFill="1" applyBorder="1" applyAlignment="1" applyProtection="1">
      <alignment horizontal="center" vertical="center" wrapText="1"/>
      <protection locked="0"/>
    </xf>
    <xf numFmtId="165" fontId="16" fillId="0" borderId="11" xfId="20" applyNumberFormat="1" applyFont="1" applyFill="1" applyBorder="1" applyAlignment="1" applyProtection="1">
      <alignment horizontal="center" vertical="center"/>
      <protection locked="0"/>
    </xf>
    <xf numFmtId="165" fontId="16" fillId="0" borderId="11" xfId="0" applyNumberFormat="1" applyFont="1" applyFill="1" applyBorder="1" applyAlignment="1" applyProtection="1">
      <alignment horizontal="center" vertical="center"/>
      <protection locked="0"/>
    </xf>
    <xf numFmtId="166" fontId="16" fillId="0" borderId="11" xfId="20" applyNumberFormat="1" applyFont="1" applyFill="1" applyBorder="1" applyAlignment="1" applyProtection="1">
      <alignment horizontal="center" vertical="center"/>
      <protection locked="0"/>
    </xf>
    <xf numFmtId="167" fontId="16" fillId="0" borderId="11" xfId="20" applyNumberFormat="1" applyFont="1" applyFill="1" applyBorder="1" applyAlignment="1" applyProtection="1">
      <alignment horizontal="center" vertical="center"/>
      <protection locked="0"/>
    </xf>
    <xf numFmtId="167" fontId="16" fillId="0" borderId="2" xfId="20" applyNumberFormat="1" applyFont="1" applyFill="1" applyBorder="1" applyAlignment="1" applyProtection="1">
      <alignment horizontal="center" vertical="center"/>
      <protection locked="0"/>
    </xf>
    <xf numFmtId="166" fontId="19" fillId="4" borderId="2" xfId="32" applyNumberFormat="1" applyFont="1" applyFill="1" applyBorder="1" applyAlignment="1" applyProtection="1">
      <alignment horizontal="center" vertical="center"/>
      <protection locked="0"/>
    </xf>
    <xf numFmtId="164" fontId="13" fillId="0" borderId="6" xfId="22" applyFont="1" applyBorder="1" applyAlignment="1" applyProtection="1">
      <alignment horizontal="center" vertical="center" wrapText="1"/>
      <protection locked="0"/>
    </xf>
    <xf numFmtId="164" fontId="20" fillId="0" borderId="0" xfId="22" applyFont="1" applyAlignment="1" applyProtection="1">
      <alignment vertical="center"/>
      <protection locked="0"/>
    </xf>
    <xf numFmtId="164" fontId="16" fillId="0" borderId="10" xfId="22" applyFont="1" applyBorder="1" applyAlignment="1" applyProtection="1">
      <alignment horizontal="center" vertical="center" wrapText="1"/>
      <protection locked="0"/>
    </xf>
    <xf numFmtId="165" fontId="16" fillId="0" borderId="10" xfId="20" applyNumberFormat="1" applyFont="1" applyFill="1" applyBorder="1" applyAlignment="1" applyProtection="1">
      <alignment horizontal="center" vertical="center"/>
      <protection locked="0"/>
    </xf>
    <xf numFmtId="166" fontId="13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Fill="1" applyBorder="1" applyAlignment="1" applyProtection="1">
      <alignment horizontal="center" vertical="center"/>
      <protection locked="0"/>
    </xf>
    <xf numFmtId="166" fontId="16" fillId="0" borderId="10" xfId="20" applyNumberFormat="1" applyFont="1" applyFill="1" applyBorder="1" applyAlignment="1" applyProtection="1">
      <alignment horizontal="center" vertical="center"/>
      <protection locked="0"/>
    </xf>
    <xf numFmtId="167" fontId="16" fillId="0" borderId="10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6" applyFont="1" applyAlignment="1" applyProtection="1">
      <alignment horizontal="left" vertical="center"/>
      <protection locked="0"/>
    </xf>
    <xf numFmtId="164" fontId="21" fillId="0" borderId="0" xfId="22" applyFont="1" applyAlignment="1" applyProtection="1">
      <alignment vertical="center"/>
      <protection locked="0"/>
    </xf>
    <xf numFmtId="164" fontId="7" fillId="0" borderId="0" xfId="22" applyFont="1" applyAlignment="1" applyProtection="1">
      <alignment vertical="center"/>
      <protection locked="0"/>
    </xf>
    <xf numFmtId="164" fontId="0" fillId="0" borderId="0" xfId="23" applyFont="1" applyAlignment="1" applyProtection="1">
      <alignment vertical="center"/>
      <protection locked="0"/>
    </xf>
    <xf numFmtId="164" fontId="5" fillId="0" borderId="0" xfId="27" applyFont="1" applyAlignment="1" applyProtection="1">
      <alignment vertical="center" wrapText="1"/>
      <protection locked="0"/>
    </xf>
    <xf numFmtId="164" fontId="6" fillId="0" borderId="0" xfId="27" applyFont="1" applyAlignment="1" applyProtection="1">
      <alignment horizontal="right" vertical="center"/>
      <protection locked="0"/>
    </xf>
    <xf numFmtId="164" fontId="0" fillId="0" borderId="0" xfId="27" applyAlignment="1" applyProtection="1">
      <alignment vertical="center"/>
      <protection locked="0"/>
    </xf>
    <xf numFmtId="164" fontId="5" fillId="0" borderId="0" xfId="23" applyFont="1" applyBorder="1" applyAlignment="1" applyProtection="1">
      <alignment horizontal="center" vertical="center" wrapText="1"/>
      <protection locked="0"/>
    </xf>
    <xf numFmtId="164" fontId="7" fillId="0" borderId="0" xfId="27" applyFont="1" applyBorder="1" applyAlignment="1" applyProtection="1">
      <alignment horizontal="center" vertical="center" wrapText="1"/>
      <protection locked="0"/>
    </xf>
    <xf numFmtId="164" fontId="0" fillId="0" borderId="0" xfId="27" applyFont="1" applyAlignment="1" applyProtection="1">
      <alignment vertical="center"/>
      <protection locked="0"/>
    </xf>
    <xf numFmtId="164" fontId="8" fillId="0" borderId="0" xfId="27" applyFont="1" applyBorder="1" applyAlignment="1" applyProtection="1">
      <alignment horizontal="center" vertical="center"/>
      <protection locked="0"/>
    </xf>
    <xf numFmtId="164" fontId="9" fillId="0" borderId="0" xfId="27" applyFont="1" applyAlignment="1" applyProtection="1">
      <alignment vertical="center"/>
      <protection locked="0"/>
    </xf>
    <xf numFmtId="164" fontId="10" fillId="0" borderId="0" xfId="27" applyFont="1" applyBorder="1" applyAlignment="1" applyProtection="1">
      <alignment horizontal="center" vertical="center"/>
      <protection locked="0"/>
    </xf>
    <xf numFmtId="164" fontId="12" fillId="0" borderId="0" xfId="27" applyFont="1" applyAlignment="1" applyProtection="1">
      <alignment vertical="center"/>
      <protection locked="0"/>
    </xf>
    <xf numFmtId="164" fontId="13" fillId="0" borderId="0" xfId="27" applyFont="1" applyAlignment="1" applyProtection="1">
      <alignment vertical="center"/>
      <protection locked="0"/>
    </xf>
    <xf numFmtId="164" fontId="13" fillId="0" borderId="0" xfId="27" applyFont="1" applyProtection="1">
      <alignment/>
      <protection locked="0"/>
    </xf>
    <xf numFmtId="164" fontId="13" fillId="0" borderId="0" xfId="27" applyFont="1" applyAlignment="1" applyProtection="1">
      <alignment wrapText="1"/>
      <protection locked="0"/>
    </xf>
    <xf numFmtId="164" fontId="13" fillId="0" borderId="0" xfId="27" applyFont="1" applyAlignment="1" applyProtection="1">
      <alignment shrinkToFit="1"/>
      <protection locked="0"/>
    </xf>
    <xf numFmtId="164" fontId="13" fillId="0" borderId="0" xfId="27" applyFont="1" applyBorder="1" applyAlignment="1" applyProtection="1">
      <alignment horizontal="right" vertical="center"/>
      <protection locked="0"/>
    </xf>
    <xf numFmtId="164" fontId="14" fillId="0" borderId="0" xfId="27" applyFont="1" applyProtection="1">
      <alignment/>
      <protection locked="0"/>
    </xf>
    <xf numFmtId="164" fontId="13" fillId="3" borderId="1" xfId="27" applyFont="1" applyFill="1" applyBorder="1" applyAlignment="1" applyProtection="1">
      <alignment horizontal="center" vertical="center" textRotation="90" wrapText="1"/>
      <protection locked="0"/>
    </xf>
    <xf numFmtId="164" fontId="15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7" applyFont="1" applyFill="1" applyBorder="1" applyAlignment="1" applyProtection="1">
      <alignment horizontal="left" vertical="center" wrapText="1"/>
      <protection locked="0"/>
    </xf>
    <xf numFmtId="164" fontId="13" fillId="3" borderId="2" xfId="27" applyFont="1" applyFill="1" applyBorder="1" applyAlignment="1" applyProtection="1">
      <alignment horizontal="center" vertical="center" wrapText="1"/>
      <protection locked="0"/>
    </xf>
    <xf numFmtId="164" fontId="13" fillId="3" borderId="2" xfId="27" applyFont="1" applyFill="1" applyBorder="1" applyAlignment="1" applyProtection="1">
      <alignment horizontal="center" vertical="center" textRotation="90" wrapText="1"/>
      <protection locked="0"/>
    </xf>
    <xf numFmtId="165" fontId="22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3" fillId="3" borderId="6" xfId="27" applyFont="1" applyFill="1" applyBorder="1" applyAlignment="1" applyProtection="1">
      <alignment horizontal="center" vertical="center" wrapText="1"/>
      <protection locked="0"/>
    </xf>
    <xf numFmtId="164" fontId="12" fillId="0" borderId="0" xfId="23" applyFont="1" applyAlignment="1" applyProtection="1">
      <alignment vertical="center"/>
      <protection locked="0"/>
    </xf>
    <xf numFmtId="164" fontId="16" fillId="0" borderId="1" xfId="25" applyFont="1" applyBorder="1" applyAlignment="1" applyProtection="1">
      <alignment horizontal="center" vertical="center" wrapText="1"/>
      <protection locked="0"/>
    </xf>
    <xf numFmtId="164" fontId="8" fillId="0" borderId="2" xfId="27" applyFont="1" applyFill="1" applyBorder="1" applyAlignment="1" applyProtection="1">
      <alignment horizontal="center" vertical="center"/>
      <protection locked="0"/>
    </xf>
    <xf numFmtId="164" fontId="16" fillId="0" borderId="2" xfId="23" applyFont="1" applyBorder="1" applyAlignment="1" applyProtection="1">
      <alignment horizontal="center" vertical="center" wrapText="1"/>
      <protection locked="0"/>
    </xf>
    <xf numFmtId="164" fontId="16" fillId="0" borderId="11" xfId="23" applyFont="1" applyBorder="1" applyAlignment="1" applyProtection="1">
      <alignment horizontal="center" vertical="center" wrapText="1"/>
      <protection locked="0"/>
    </xf>
    <xf numFmtId="167" fontId="16" fillId="0" borderId="11" xfId="0" applyNumberFormat="1" applyFont="1" applyFill="1" applyBorder="1" applyAlignment="1" applyProtection="1">
      <alignment horizontal="center" vertical="center"/>
      <protection locked="0"/>
    </xf>
    <xf numFmtId="167" fontId="16" fillId="0" borderId="2" xfId="0" applyNumberFormat="1" applyFont="1" applyFill="1" applyBorder="1" applyAlignment="1" applyProtection="1">
      <alignment horizontal="center" vertical="center"/>
      <protection locked="0"/>
    </xf>
    <xf numFmtId="166" fontId="19" fillId="0" borderId="2" xfId="32" applyNumberFormat="1" applyFont="1" applyFill="1" applyBorder="1" applyAlignment="1" applyProtection="1">
      <alignment horizontal="center" vertical="center"/>
      <protection locked="0"/>
    </xf>
    <xf numFmtId="164" fontId="13" fillId="0" borderId="6" xfId="23" applyFont="1" applyBorder="1" applyAlignment="1" applyProtection="1">
      <alignment horizontal="center" vertical="center" wrapText="1"/>
      <protection locked="0"/>
    </xf>
    <xf numFmtId="164" fontId="20" fillId="0" borderId="0" xfId="23" applyFont="1" applyAlignment="1" applyProtection="1">
      <alignment vertical="center"/>
      <protection locked="0"/>
    </xf>
    <xf numFmtId="164" fontId="16" fillId="0" borderId="10" xfId="23" applyFont="1" applyBorder="1" applyAlignment="1" applyProtection="1">
      <alignment horizontal="center" vertical="center" wrapText="1"/>
      <protection locked="0"/>
    </xf>
    <xf numFmtId="165" fontId="13" fillId="0" borderId="10" xfId="20" applyNumberFormat="1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3" borderId="12" xfId="20" applyFont="1" applyFill="1" applyBorder="1" applyAlignment="1" applyProtection="1">
      <alignment horizontal="right" vertical="center"/>
      <protection locked="0"/>
    </xf>
    <xf numFmtId="164" fontId="17" fillId="3" borderId="0" xfId="20" applyFont="1" applyFill="1" applyBorder="1" applyAlignment="1" applyProtection="1">
      <alignment horizontal="center" vertical="center"/>
      <protection locked="0"/>
    </xf>
    <xf numFmtId="164" fontId="16" fillId="3" borderId="0" xfId="20" applyFont="1" applyFill="1" applyBorder="1" applyAlignment="1" applyProtection="1">
      <alignment vertical="center"/>
      <protection locked="0"/>
    </xf>
    <xf numFmtId="164" fontId="16" fillId="3" borderId="0" xfId="20" applyFont="1" applyFill="1" applyBorder="1" applyAlignment="1" applyProtection="1">
      <alignment horizontal="right" vertical="center"/>
      <protection locked="0"/>
    </xf>
    <xf numFmtId="164" fontId="16" fillId="3" borderId="0" xfId="20" applyFont="1" applyFill="1" applyBorder="1" applyAlignment="1" applyProtection="1">
      <alignment horizontal="center" vertical="center"/>
      <protection locked="0"/>
    </xf>
    <xf numFmtId="165" fontId="17" fillId="3" borderId="13" xfId="20" applyNumberFormat="1" applyFont="1" applyFill="1" applyBorder="1" applyAlignment="1" applyProtection="1">
      <alignment horizontal="center" vertical="center"/>
      <protection locked="0"/>
    </xf>
    <xf numFmtId="166" fontId="18" fillId="3" borderId="14" xfId="32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Alignment="1">
      <alignment horizontal="center"/>
    </xf>
    <xf numFmtId="166" fontId="19" fillId="0" borderId="15" xfId="32" applyNumberFormat="1" applyFont="1" applyFill="1" applyBorder="1" applyAlignment="1" applyProtection="1">
      <alignment horizontal="center" vertical="center"/>
      <protection locked="0"/>
    </xf>
    <xf numFmtId="164" fontId="16" fillId="0" borderId="16" xfId="23" applyFont="1" applyBorder="1" applyAlignment="1" applyProtection="1">
      <alignment horizontal="center" vertical="center" wrapText="1"/>
      <protection locked="0"/>
    </xf>
    <xf numFmtId="165" fontId="16" fillId="0" borderId="16" xfId="20" applyNumberFormat="1" applyFont="1" applyFill="1" applyBorder="1" applyAlignment="1" applyProtection="1">
      <alignment horizontal="center" vertical="center"/>
      <protection locked="0"/>
    </xf>
    <xf numFmtId="166" fontId="16" fillId="0" borderId="16" xfId="32" applyNumberFormat="1" applyFont="1" applyFill="1" applyBorder="1" applyAlignment="1" applyProtection="1">
      <alignment horizontal="center" vertical="center" wrapText="1"/>
      <protection locked="0"/>
    </xf>
    <xf numFmtId="165" fontId="16" fillId="0" borderId="16" xfId="0" applyNumberFormat="1" applyFont="1" applyFill="1" applyBorder="1" applyAlignment="1" applyProtection="1">
      <alignment horizontal="center" vertical="center"/>
      <protection locked="0"/>
    </xf>
    <xf numFmtId="166" fontId="16" fillId="0" borderId="16" xfId="20" applyNumberFormat="1" applyFont="1" applyFill="1" applyBorder="1" applyAlignment="1" applyProtection="1">
      <alignment horizontal="center" vertical="center"/>
      <protection locked="0"/>
    </xf>
    <xf numFmtId="167" fontId="16" fillId="0" borderId="16" xfId="20" applyNumberFormat="1" applyFont="1" applyFill="1" applyBorder="1" applyAlignment="1" applyProtection="1">
      <alignment horizontal="center" vertical="center"/>
      <protection locked="0"/>
    </xf>
    <xf numFmtId="167" fontId="16" fillId="0" borderId="16" xfId="0" applyNumberFormat="1" applyFont="1" applyFill="1" applyBorder="1" applyAlignment="1" applyProtection="1">
      <alignment horizontal="center" vertical="center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Орел" xfId="28"/>
    <cellStyle name="Обычный_ПРИМЕРЫ ТЕХ.РЕЗУЛЬТАТОВ - Выездка" xfId="29"/>
    <cellStyle name="Обычный_Россия (В) юниоры" xfId="30"/>
    <cellStyle name="Обычный_конкур К" xfId="31"/>
    <cellStyle name="Excel Built-in Normal" xfId="32"/>
  </cellStyles>
  <dxfs count="1">
    <dxf>
      <font>
        <b val="0"/>
        <color rgb="FF9C0006"/>
      </font>
      <fill>
        <patternFill patternType="solid">
          <fgColor rgb="FFDDD9C3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57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57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857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276225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478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V34"/>
  <sheetViews>
    <sheetView zoomScaleSheetLayoutView="70" workbookViewId="0" topLeftCell="A2">
      <selection activeCell="A34" sqref="A3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5.8515625" style="1" customWidth="1"/>
    <col min="4" max="4" width="7.7109375" style="1" customWidth="1"/>
    <col min="5" max="5" width="0" style="1" customWidth="1"/>
    <col min="6" max="6" width="25.8515625" style="1" customWidth="1"/>
    <col min="7" max="7" width="7.7109375" style="1" customWidth="1"/>
    <col min="8" max="8" width="14.57421875" style="1" customWidth="1"/>
    <col min="9" max="9" width="16.28125" style="1" customWidth="1"/>
    <col min="10" max="10" width="3.7109375" style="1" customWidth="1"/>
    <col min="11" max="11" width="9.7109375" style="1" customWidth="1"/>
    <col min="12" max="12" width="10.7109375" style="1" customWidth="1"/>
    <col min="13" max="18" width="9.7109375" style="1" customWidth="1"/>
    <col min="19" max="19" width="6.7109375" style="1" customWidth="1"/>
    <col min="20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I1" s="4"/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 t="s">
        <v>5</v>
      </c>
      <c r="S1" s="5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19" s="11" customFormat="1" ht="4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ht="30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4" customFormat="1" ht="15.7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" customFormat="1" ht="15.7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8" customFormat="1" ht="15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8" customFormat="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24" customFormat="1" ht="15" customHeight="1">
      <c r="A8" s="19" t="s">
        <v>10</v>
      </c>
      <c r="B8" s="20"/>
      <c r="C8" s="21"/>
      <c r="D8" s="21"/>
      <c r="E8" s="21"/>
      <c r="F8" s="21"/>
      <c r="G8" s="21"/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3" t="s">
        <v>11</v>
      </c>
    </row>
    <row r="9" spans="1:19" s="37" customFormat="1" ht="15" customHeight="1">
      <c r="A9" s="25" t="s">
        <v>12</v>
      </c>
      <c r="B9" s="26" t="s">
        <v>13</v>
      </c>
      <c r="C9" s="27" t="s">
        <v>14</v>
      </c>
      <c r="D9" s="28" t="s">
        <v>15</v>
      </c>
      <c r="E9" s="29"/>
      <c r="F9" s="27" t="s">
        <v>16</v>
      </c>
      <c r="G9" s="28" t="s">
        <v>15</v>
      </c>
      <c r="H9" s="28" t="s">
        <v>17</v>
      </c>
      <c r="I9" s="28" t="s">
        <v>18</v>
      </c>
      <c r="J9" s="29" t="s">
        <v>19</v>
      </c>
      <c r="K9" s="30" t="s">
        <v>20</v>
      </c>
      <c r="L9" s="31">
        <v>20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36" t="s">
        <v>24</v>
      </c>
    </row>
    <row r="10" spans="1:19" s="37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8" t="s">
        <v>25</v>
      </c>
      <c r="L10" s="39">
        <v>20</v>
      </c>
      <c r="M10" s="40" t="s">
        <v>21</v>
      </c>
      <c r="N10" s="41"/>
      <c r="O10" s="41"/>
      <c r="P10" s="40"/>
      <c r="Q10" s="42"/>
      <c r="R10" s="43"/>
      <c r="S10" s="36"/>
    </row>
    <row r="11" spans="1:19" s="37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36"/>
    </row>
    <row r="12" spans="1:19" s="67" customFormat="1" ht="23.25" customHeight="1">
      <c r="A12" s="49">
        <v>1</v>
      </c>
      <c r="B12" s="50">
        <v>13</v>
      </c>
      <c r="C12" s="51" t="s">
        <v>34</v>
      </c>
      <c r="D12" s="52" t="s">
        <v>35</v>
      </c>
      <c r="E12" s="53"/>
      <c r="F12" s="51" t="s">
        <v>36</v>
      </c>
      <c r="G12" s="54" t="s">
        <v>37</v>
      </c>
      <c r="H12" s="55" t="s">
        <v>38</v>
      </c>
      <c r="I12" s="56" t="s">
        <v>39</v>
      </c>
      <c r="J12" s="57">
        <v>1</v>
      </c>
      <c r="K12" s="58">
        <v>0.4097222222222222</v>
      </c>
      <c r="L12" s="59">
        <v>0.46020833333333333</v>
      </c>
      <c r="M12" s="60">
        <v>0.46197916666666666</v>
      </c>
      <c r="N12" s="61">
        <f>M12-L12</f>
        <v>0.0017708333333333326</v>
      </c>
      <c r="O12" s="62">
        <f>M12-K12</f>
        <v>0.05225694444444445</v>
      </c>
      <c r="P12" s="63">
        <f>$L$9/O12/24</f>
        <v>15.946843853820596</v>
      </c>
      <c r="Q12" s="64">
        <f>SUM($L$9:$L$10)/R12/24</f>
        <v>15.463917525773192</v>
      </c>
      <c r="R12" s="65">
        <f>SUM(O12:O13)</f>
        <v>0.1077777777777778</v>
      </c>
      <c r="S12" s="66">
        <v>3</v>
      </c>
    </row>
    <row r="13" spans="1:19" s="67" customFormat="1" ht="23.25" customHeight="1">
      <c r="A13" s="49"/>
      <c r="B13" s="50"/>
      <c r="C13" s="51"/>
      <c r="D13" s="52"/>
      <c r="E13" s="53"/>
      <c r="F13" s="51"/>
      <c r="G13" s="54"/>
      <c r="H13" s="55"/>
      <c r="I13" s="56"/>
      <c r="J13" s="68">
        <v>2</v>
      </c>
      <c r="K13" s="69">
        <f>M12+$R$9</f>
        <v>0.4828125</v>
      </c>
      <c r="L13" s="70">
        <v>0.5383333333333333</v>
      </c>
      <c r="M13" s="69">
        <v>0.5474189814814815</v>
      </c>
      <c r="N13" s="71">
        <f>M13-L13</f>
        <v>0.009085648148148162</v>
      </c>
      <c r="O13" s="72">
        <f>L13-K13</f>
        <v>0.05552083333333335</v>
      </c>
      <c r="P13" s="73">
        <f>$L$10/O13/24</f>
        <v>15.009380863039395</v>
      </c>
      <c r="Q13" s="64"/>
      <c r="R13" s="65"/>
      <c r="S13" s="66"/>
    </row>
    <row r="14" spans="1:19" s="67" customFormat="1" ht="23.25" customHeight="1">
      <c r="A14" s="49">
        <v>2</v>
      </c>
      <c r="B14" s="50">
        <v>7</v>
      </c>
      <c r="C14" s="51" t="s">
        <v>40</v>
      </c>
      <c r="D14" s="52" t="s">
        <v>41</v>
      </c>
      <c r="E14" s="53"/>
      <c r="F14" s="51" t="s">
        <v>42</v>
      </c>
      <c r="G14" s="54" t="s">
        <v>43</v>
      </c>
      <c r="H14" s="55" t="s">
        <v>44</v>
      </c>
      <c r="I14" s="56" t="s">
        <v>45</v>
      </c>
      <c r="J14" s="57">
        <v>1</v>
      </c>
      <c r="K14" s="58">
        <v>0.4041666666666667</v>
      </c>
      <c r="L14" s="59">
        <v>0.46979166666666666</v>
      </c>
      <c r="M14" s="60">
        <v>0.47085648148148146</v>
      </c>
      <c r="N14" s="61">
        <f>M14-L14</f>
        <v>0.0010648148148147962</v>
      </c>
      <c r="O14" s="62">
        <f>M14-K14</f>
        <v>0.06668981481481479</v>
      </c>
      <c r="P14" s="63">
        <f>$L$9/O14/24</f>
        <v>12.495661228740026</v>
      </c>
      <c r="Q14" s="64">
        <f>SUM($L$9:$L$10)/R14/24</f>
        <v>14.332636607942666</v>
      </c>
      <c r="R14" s="65">
        <f>SUM(O14:O15)</f>
        <v>0.11628472222222225</v>
      </c>
      <c r="S14" s="66"/>
    </row>
    <row r="15" spans="1:19" s="67" customFormat="1" ht="23.25" customHeight="1">
      <c r="A15" s="49"/>
      <c r="B15" s="50"/>
      <c r="C15" s="51"/>
      <c r="D15" s="52"/>
      <c r="E15" s="53"/>
      <c r="F15" s="51"/>
      <c r="G15" s="54"/>
      <c r="H15" s="55"/>
      <c r="I15" s="56"/>
      <c r="J15" s="68">
        <v>2</v>
      </c>
      <c r="K15" s="69">
        <f>M14+$R$9</f>
        <v>0.4916898148148148</v>
      </c>
      <c r="L15" s="70">
        <v>0.5412847222222222</v>
      </c>
      <c r="M15" s="69">
        <v>0.5543981481481481</v>
      </c>
      <c r="N15" s="71">
        <f>M15-L15</f>
        <v>0.013113425925925903</v>
      </c>
      <c r="O15" s="72">
        <f>L15-K15</f>
        <v>0.04959490740740746</v>
      </c>
      <c r="P15" s="73">
        <f>$L$10/O15/24</f>
        <v>16.80280046674444</v>
      </c>
      <c r="Q15" s="64"/>
      <c r="R15" s="65"/>
      <c r="S15" s="66"/>
    </row>
    <row r="16" spans="1:256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12.75">
      <c r="A17" s="74"/>
    </row>
    <row r="18" ht="12.75">
      <c r="A18" s="75"/>
    </row>
    <row r="19" ht="12.75">
      <c r="A19" s="75"/>
    </row>
    <row r="33" spans="1:18" ht="30" customHeight="1">
      <c r="A33" s="76"/>
      <c r="B33" s="76"/>
      <c r="C33" s="76" t="s">
        <v>46</v>
      </c>
      <c r="D33" s="76"/>
      <c r="E33" s="76"/>
      <c r="F33" s="76"/>
      <c r="G33" s="76"/>
      <c r="H33" s="76" t="s">
        <v>47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30" customHeight="1">
      <c r="A34" s="76"/>
      <c r="B34" s="76"/>
      <c r="C34" s="76" t="s">
        <v>48</v>
      </c>
      <c r="D34" s="76"/>
      <c r="E34" s="76"/>
      <c r="F34" s="76"/>
      <c r="G34" s="76"/>
      <c r="H34" s="76" t="s">
        <v>49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</sheetData>
  <sheetProtection selectLockedCells="1" selectUnlockedCells="1"/>
  <mergeCells count="41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</mergeCells>
  <conditionalFormatting sqref="N12:N15">
    <cfRule type="cellIs" priority="1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6"/>
  <sheetViews>
    <sheetView zoomScaleSheetLayoutView="70" workbookViewId="0" topLeftCell="A2">
      <selection activeCell="A28" sqref="A28"/>
    </sheetView>
  </sheetViews>
  <sheetFormatPr defaultColWidth="9.140625" defaultRowHeight="12.75"/>
  <cols>
    <col min="1" max="1" width="3.7109375" style="77" customWidth="1"/>
    <col min="2" max="2" width="4.7109375" style="77" customWidth="1"/>
    <col min="3" max="3" width="15.8515625" style="77" customWidth="1"/>
    <col min="4" max="4" width="7.7109375" style="77" customWidth="1"/>
    <col min="5" max="5" width="0" style="77" customWidth="1"/>
    <col min="6" max="6" width="30.421875" style="77" customWidth="1"/>
    <col min="7" max="7" width="7.7109375" style="77" customWidth="1"/>
    <col min="8" max="8" width="15.57421875" style="77" customWidth="1"/>
    <col min="9" max="9" width="16.57421875" style="77" customWidth="1"/>
    <col min="10" max="10" width="3.7109375" style="77" customWidth="1"/>
    <col min="11" max="11" width="9.7109375" style="77" customWidth="1"/>
    <col min="12" max="12" width="10.7109375" style="77" customWidth="1"/>
    <col min="13" max="13" width="10.421875" style="77" customWidth="1"/>
    <col min="14" max="19" width="9.7109375" style="77" customWidth="1"/>
    <col min="20" max="20" width="6.7109375" style="77" customWidth="1"/>
    <col min="21" max="16384" width="9.140625" style="77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80" customFormat="1" ht="4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ht="30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s="83" customFormat="1" ht="15.75" customHeight="1">
      <c r="A4" s="82" t="s">
        <v>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85" customFormat="1" ht="15.7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87" customFormat="1" ht="15.75" customHeight="1">
      <c r="A6" s="86" t="s">
        <v>50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87" customFormat="1" ht="15.7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s="93" customFormat="1" ht="15" customHeight="1">
      <c r="A8" s="88" t="s">
        <v>10</v>
      </c>
      <c r="B8" s="89"/>
      <c r="C8" s="90"/>
      <c r="D8" s="90"/>
      <c r="E8" s="90"/>
      <c r="F8" s="90"/>
      <c r="G8" s="90"/>
      <c r="H8" s="9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2" t="s">
        <v>11</v>
      </c>
    </row>
    <row r="9" spans="1:20" s="101" customFormat="1" ht="15" customHeight="1">
      <c r="A9" s="94" t="s">
        <v>12</v>
      </c>
      <c r="B9" s="95" t="s">
        <v>13</v>
      </c>
      <c r="C9" s="96" t="s">
        <v>14</v>
      </c>
      <c r="D9" s="97" t="s">
        <v>15</v>
      </c>
      <c r="E9" s="98"/>
      <c r="F9" s="96" t="s">
        <v>16</v>
      </c>
      <c r="G9" s="97" t="s">
        <v>15</v>
      </c>
      <c r="H9" s="97" t="s">
        <v>17</v>
      </c>
      <c r="I9" s="97" t="s">
        <v>18</v>
      </c>
      <c r="J9" s="98" t="s">
        <v>19</v>
      </c>
      <c r="K9" s="30" t="s">
        <v>20</v>
      </c>
      <c r="L9" s="31">
        <v>20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99" t="s">
        <v>51</v>
      </c>
      <c r="T9" s="100" t="s">
        <v>24</v>
      </c>
    </row>
    <row r="10" spans="1:20" s="101" customFormat="1" ht="15" customHeight="1">
      <c r="A10" s="94"/>
      <c r="B10" s="95"/>
      <c r="C10" s="96"/>
      <c r="D10" s="97"/>
      <c r="E10" s="98"/>
      <c r="F10" s="96"/>
      <c r="G10" s="97"/>
      <c r="H10" s="97"/>
      <c r="I10" s="97"/>
      <c r="J10" s="98"/>
      <c r="K10" s="38" t="s">
        <v>25</v>
      </c>
      <c r="L10" s="39">
        <v>20</v>
      </c>
      <c r="M10" s="40" t="s">
        <v>21</v>
      </c>
      <c r="N10" s="41"/>
      <c r="O10" s="41"/>
      <c r="P10" s="40"/>
      <c r="Q10" s="42"/>
      <c r="R10" s="43"/>
      <c r="S10" s="99"/>
      <c r="T10" s="100"/>
    </row>
    <row r="11" spans="1:20" s="101" customFormat="1" ht="39.75" customHeight="1">
      <c r="A11" s="94"/>
      <c r="B11" s="95"/>
      <c r="C11" s="96"/>
      <c r="D11" s="97"/>
      <c r="E11" s="98"/>
      <c r="F11" s="96"/>
      <c r="G11" s="97"/>
      <c r="H11" s="97"/>
      <c r="I11" s="97"/>
      <c r="J11" s="98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99"/>
      <c r="T11" s="100"/>
    </row>
    <row r="12" spans="1:20" s="110" customFormat="1" ht="23.25" customHeight="1">
      <c r="A12" s="102">
        <v>1</v>
      </c>
      <c r="B12" s="103">
        <v>17</v>
      </c>
      <c r="C12" s="51" t="s">
        <v>52</v>
      </c>
      <c r="D12" s="52" t="s">
        <v>53</v>
      </c>
      <c r="E12" s="53"/>
      <c r="F12" s="51" t="s">
        <v>54</v>
      </c>
      <c r="G12" s="54" t="s">
        <v>55</v>
      </c>
      <c r="H12" s="55" t="s">
        <v>56</v>
      </c>
      <c r="I12" s="104" t="s">
        <v>57</v>
      </c>
      <c r="J12" s="105">
        <v>1</v>
      </c>
      <c r="K12" s="58">
        <v>0.4652777777777778</v>
      </c>
      <c r="L12" s="59">
        <v>0.5219560185185185</v>
      </c>
      <c r="M12" s="60">
        <v>0.5240972222222222</v>
      </c>
      <c r="N12" s="61">
        <f>M12-L12</f>
        <v>0.0021412037037037424</v>
      </c>
      <c r="O12" s="62">
        <f>L12-K12</f>
        <v>0.05667824074074068</v>
      </c>
      <c r="P12" s="106">
        <f>$L$9/O12/24</f>
        <v>14.702879313865646</v>
      </c>
      <c r="Q12" s="107">
        <f>SUM($L$9:$L$10)/R12/24</f>
        <v>14.94551115723924</v>
      </c>
      <c r="R12" s="108">
        <f>SUM(O12:O13)</f>
        <v>0.11151620370370363</v>
      </c>
      <c r="S12" s="65">
        <f>SUM(N12)+R12</f>
        <v>0.11365740740740737</v>
      </c>
      <c r="T12" s="109"/>
    </row>
    <row r="13" spans="1:20" s="110" customFormat="1" ht="23.25" customHeight="1">
      <c r="A13" s="102"/>
      <c r="B13" s="103"/>
      <c r="C13" s="51"/>
      <c r="D13" s="52"/>
      <c r="E13" s="53"/>
      <c r="F13" s="51"/>
      <c r="G13" s="54"/>
      <c r="H13" s="55"/>
      <c r="I13" s="104"/>
      <c r="J13" s="111">
        <v>2</v>
      </c>
      <c r="K13" s="69">
        <f>M12+$R$9</f>
        <v>0.5449305555555556</v>
      </c>
      <c r="L13" s="70">
        <v>0.5997685185185185</v>
      </c>
      <c r="M13" s="112">
        <v>0.606550925925926</v>
      </c>
      <c r="N13" s="71">
        <f>M13-L13</f>
        <v>0.006782407407407431</v>
      </c>
      <c r="O13" s="72">
        <f>L13-K13</f>
        <v>0.05483796296296295</v>
      </c>
      <c r="P13" s="113">
        <f>$L$10/O13/24</f>
        <v>15.1962853524694</v>
      </c>
      <c r="Q13" s="107"/>
      <c r="R13" s="108"/>
      <c r="S13" s="65"/>
      <c r="T13" s="109"/>
    </row>
    <row r="14" spans="1:20" s="110" customFormat="1" ht="23.25" customHeight="1">
      <c r="A14" s="102">
        <v>2</v>
      </c>
      <c r="B14" s="103">
        <v>12</v>
      </c>
      <c r="C14" s="51" t="s">
        <v>58</v>
      </c>
      <c r="D14" s="52" t="s">
        <v>59</v>
      </c>
      <c r="E14" s="53"/>
      <c r="F14" s="51" t="s">
        <v>60</v>
      </c>
      <c r="G14" s="54" t="s">
        <v>61</v>
      </c>
      <c r="H14" s="55" t="s">
        <v>62</v>
      </c>
      <c r="I14" s="104" t="s">
        <v>63</v>
      </c>
      <c r="J14" s="105">
        <v>1</v>
      </c>
      <c r="K14" s="58">
        <v>0.4166666666666667</v>
      </c>
      <c r="L14" s="59">
        <v>0.4747106481481482</v>
      </c>
      <c r="M14" s="60">
        <v>0.47847222222222224</v>
      </c>
      <c r="N14" s="61">
        <f>M14-L14</f>
        <v>0.00376157407407407</v>
      </c>
      <c r="O14" s="62">
        <f>L14-K14</f>
        <v>0.05804398148148149</v>
      </c>
      <c r="P14" s="106">
        <f>$L$9/O14/24</f>
        <v>14.356929212362909</v>
      </c>
      <c r="Q14" s="107">
        <f>SUM($L$9:$L$10)/R14/24</f>
        <v>14.274385408406031</v>
      </c>
      <c r="R14" s="108">
        <f>SUM(O14:O15)</f>
        <v>0.11675925925925923</v>
      </c>
      <c r="S14" s="65">
        <f>SUM(N14)+R14</f>
        <v>0.1205208333333333</v>
      </c>
      <c r="T14" s="109"/>
    </row>
    <row r="15" spans="1:20" s="110" customFormat="1" ht="23.25" customHeight="1">
      <c r="A15" s="102"/>
      <c r="B15" s="103"/>
      <c r="C15" s="51"/>
      <c r="D15" s="52"/>
      <c r="E15" s="53"/>
      <c r="F15" s="51"/>
      <c r="G15" s="54"/>
      <c r="H15" s="55"/>
      <c r="I15" s="104"/>
      <c r="J15" s="111">
        <v>2</v>
      </c>
      <c r="K15" s="69">
        <f>M14+$R$9</f>
        <v>0.49930555555555556</v>
      </c>
      <c r="L15" s="70">
        <v>0.5580208333333333</v>
      </c>
      <c r="M15" s="112">
        <v>0.570474537037037</v>
      </c>
      <c r="N15" s="71">
        <f>M15-L15</f>
        <v>0.012453703703703689</v>
      </c>
      <c r="O15" s="72">
        <f>L15-K15</f>
        <v>0.05871527777777774</v>
      </c>
      <c r="P15" s="113">
        <f>$L$10/O15/24</f>
        <v>14.19278533412183</v>
      </c>
      <c r="Q15" s="107"/>
      <c r="R15" s="108"/>
      <c r="S15" s="65"/>
      <c r="T15" s="109"/>
    </row>
    <row r="16" spans="1:20" s="110" customFormat="1" ht="23.25" customHeight="1">
      <c r="A16" s="102">
        <v>3</v>
      </c>
      <c r="B16" s="103">
        <v>11</v>
      </c>
      <c r="C16" s="51" t="s">
        <v>64</v>
      </c>
      <c r="D16" s="52" t="s">
        <v>65</v>
      </c>
      <c r="E16" s="53"/>
      <c r="F16" s="51" t="s">
        <v>66</v>
      </c>
      <c r="G16" s="54" t="s">
        <v>67</v>
      </c>
      <c r="H16" s="55" t="s">
        <v>38</v>
      </c>
      <c r="I16" s="104" t="s">
        <v>39</v>
      </c>
      <c r="J16" s="105">
        <v>1</v>
      </c>
      <c r="K16" s="58">
        <v>0.4097222222222222</v>
      </c>
      <c r="L16" s="59">
        <v>0.4713773148148148</v>
      </c>
      <c r="M16" s="60">
        <v>0.47337962962962965</v>
      </c>
      <c r="N16" s="61">
        <f>M16-L16</f>
        <v>0.0020023148148148318</v>
      </c>
      <c r="O16" s="62">
        <f>L16-K16</f>
        <v>0.06165509259259261</v>
      </c>
      <c r="P16" s="106">
        <f>$L$9/O16/24</f>
        <v>13.516050309742816</v>
      </c>
      <c r="Q16" s="107">
        <f>SUM($L$9:$L$10)/R16/24</f>
        <v>13.412816691505219</v>
      </c>
      <c r="R16" s="108">
        <f>SUM(O16:O17)</f>
        <v>0.12425925925925924</v>
      </c>
      <c r="S16" s="65">
        <f>SUM(N16)+R16</f>
        <v>0.12626157407407407</v>
      </c>
      <c r="T16" s="109"/>
    </row>
    <row r="17" spans="1:20" s="110" customFormat="1" ht="23.25" customHeight="1">
      <c r="A17" s="102"/>
      <c r="B17" s="103"/>
      <c r="C17" s="51"/>
      <c r="D17" s="52"/>
      <c r="E17" s="53"/>
      <c r="F17" s="51"/>
      <c r="G17" s="54"/>
      <c r="H17" s="55"/>
      <c r="I17" s="104"/>
      <c r="J17" s="111">
        <v>2</v>
      </c>
      <c r="K17" s="69">
        <f>M16+$R$9</f>
        <v>0.49421296296296297</v>
      </c>
      <c r="L17" s="70">
        <v>0.5568171296296296</v>
      </c>
      <c r="M17" s="112">
        <v>0.5605555555555556</v>
      </c>
      <c r="N17" s="71">
        <f>M17-L17</f>
        <v>0.003738425925925992</v>
      </c>
      <c r="O17" s="72">
        <f>L17-K17</f>
        <v>0.06260416666666663</v>
      </c>
      <c r="P17" s="113">
        <f>$L$10/O17/24</f>
        <v>13.311148086522472</v>
      </c>
      <c r="Q17" s="107"/>
      <c r="R17" s="108"/>
      <c r="S17" s="65"/>
      <c r="T17" s="109"/>
    </row>
    <row r="18" spans="1:20" s="110" customFormat="1" ht="23.25" customHeight="1">
      <c r="A18" s="102">
        <v>4</v>
      </c>
      <c r="B18" s="103">
        <v>18</v>
      </c>
      <c r="C18" s="51" t="s">
        <v>68</v>
      </c>
      <c r="D18" s="52" t="s">
        <v>69</v>
      </c>
      <c r="E18" s="53"/>
      <c r="F18" s="51" t="s">
        <v>70</v>
      </c>
      <c r="G18" s="54" t="s">
        <v>71</v>
      </c>
      <c r="H18" s="55" t="s">
        <v>56</v>
      </c>
      <c r="I18" s="104" t="s">
        <v>57</v>
      </c>
      <c r="J18" s="105">
        <v>1</v>
      </c>
      <c r="K18" s="58">
        <v>0.4652777777777778</v>
      </c>
      <c r="L18" s="59">
        <v>0.5219444444444444</v>
      </c>
      <c r="M18" s="60">
        <v>0.5295486111111111</v>
      </c>
      <c r="N18" s="61">
        <f>M18-L18</f>
        <v>0.007604166666666634</v>
      </c>
      <c r="O18" s="62">
        <f>L18-K18</f>
        <v>0.05666666666666664</v>
      </c>
      <c r="P18" s="106">
        <f>$L$9/O18/24</f>
        <v>14.705882352941183</v>
      </c>
      <c r="Q18" s="107">
        <f>SUM($L$9:$L$10)/R18/24</f>
        <v>13.696024348487734</v>
      </c>
      <c r="R18" s="108">
        <f>SUM(O18:O19)</f>
        <v>0.12168981481481478</v>
      </c>
      <c r="S18" s="65">
        <f>SUM(N18)+R18</f>
        <v>0.1292939814814814</v>
      </c>
      <c r="T18" s="109" t="s">
        <v>72</v>
      </c>
    </row>
    <row r="19" spans="1:20" s="110" customFormat="1" ht="23.25" customHeight="1">
      <c r="A19" s="102"/>
      <c r="B19" s="103"/>
      <c r="C19" s="51"/>
      <c r="D19" s="52"/>
      <c r="E19" s="53"/>
      <c r="F19" s="51"/>
      <c r="G19" s="54"/>
      <c r="H19" s="55"/>
      <c r="I19" s="104"/>
      <c r="J19" s="111">
        <v>2</v>
      </c>
      <c r="K19" s="69">
        <f>M18+$R$9</f>
        <v>0.5503819444444444</v>
      </c>
      <c r="L19" s="70">
        <v>0.6154050925925926</v>
      </c>
      <c r="M19" s="112">
        <v>0.6292361111111111</v>
      </c>
      <c r="N19" s="71">
        <f>M19-L19</f>
        <v>0.013831018518518534</v>
      </c>
      <c r="O19" s="72">
        <f>L19-K19</f>
        <v>0.06502314814814814</v>
      </c>
      <c r="P19" s="113">
        <f>$L$10/O19/24</f>
        <v>12.815948736205058</v>
      </c>
      <c r="Q19" s="107"/>
      <c r="R19" s="108"/>
      <c r="S19" s="65"/>
      <c r="T19" s="109"/>
    </row>
    <row r="20" spans="1:20" s="110" customFormat="1" ht="23.25" customHeight="1">
      <c r="A20" s="102">
        <v>5</v>
      </c>
      <c r="B20" s="103">
        <v>8</v>
      </c>
      <c r="C20" s="51" t="s">
        <v>73</v>
      </c>
      <c r="D20" s="52" t="s">
        <v>74</v>
      </c>
      <c r="E20" s="53"/>
      <c r="F20" s="51" t="s">
        <v>75</v>
      </c>
      <c r="G20" s="54" t="s">
        <v>76</v>
      </c>
      <c r="H20" s="55" t="s">
        <v>44</v>
      </c>
      <c r="I20" s="104" t="s">
        <v>45</v>
      </c>
      <c r="J20" s="105">
        <v>1</v>
      </c>
      <c r="K20" s="58">
        <v>0.4041666666666667</v>
      </c>
      <c r="L20" s="59">
        <v>0.46978009259259257</v>
      </c>
      <c r="M20" s="60">
        <v>0.4751388888888889</v>
      </c>
      <c r="N20" s="61">
        <f>M20-L20</f>
        <v>0.00535879629629632</v>
      </c>
      <c r="O20" s="62">
        <f>L20-K20</f>
        <v>0.0656134259259259</v>
      </c>
      <c r="P20" s="106">
        <f>$L$9/O20/24</f>
        <v>12.700652672429007</v>
      </c>
      <c r="Q20" s="107">
        <f>SUM($L$9:$L$10)/R20/24</f>
        <v>12.612770430060436</v>
      </c>
      <c r="R20" s="108">
        <f>SUM(O20:O21)</f>
        <v>0.1321412037037037</v>
      </c>
      <c r="S20" s="65">
        <f>SUM(N20)+R20</f>
        <v>0.1375</v>
      </c>
      <c r="T20" s="109"/>
    </row>
    <row r="21" spans="1:20" s="110" customFormat="1" ht="23.25" customHeight="1">
      <c r="A21" s="102"/>
      <c r="B21" s="103"/>
      <c r="C21" s="51"/>
      <c r="D21" s="52"/>
      <c r="E21" s="53"/>
      <c r="F21" s="51"/>
      <c r="G21" s="54"/>
      <c r="H21" s="55"/>
      <c r="I21" s="104"/>
      <c r="J21" s="111">
        <v>2</v>
      </c>
      <c r="K21" s="69">
        <f>M20+$R$9</f>
        <v>0.4959722222222222</v>
      </c>
      <c r="L21" s="70">
        <v>0.5625</v>
      </c>
      <c r="M21" s="112">
        <v>0.5760185185185185</v>
      </c>
      <c r="N21" s="71">
        <f>M21-L21</f>
        <v>0.013518518518518485</v>
      </c>
      <c r="O21" s="72">
        <f>L21-K21</f>
        <v>0.0665277777777778</v>
      </c>
      <c r="P21" s="113">
        <f>$L$10/O21/24</f>
        <v>12.52609603340292</v>
      </c>
      <c r="Q21" s="107"/>
      <c r="R21" s="108"/>
      <c r="S21" s="65"/>
      <c r="T21" s="109"/>
    </row>
    <row r="22" spans="1:20" s="110" customFormat="1" ht="23.25" customHeight="1">
      <c r="A22" s="102">
        <v>6</v>
      </c>
      <c r="B22" s="103">
        <v>20</v>
      </c>
      <c r="C22" s="51" t="s">
        <v>77</v>
      </c>
      <c r="D22" s="52" t="s">
        <v>69</v>
      </c>
      <c r="E22" s="53"/>
      <c r="F22" s="51" t="s">
        <v>78</v>
      </c>
      <c r="G22" s="54" t="s">
        <v>79</v>
      </c>
      <c r="H22" s="55" t="s">
        <v>56</v>
      </c>
      <c r="I22" s="104" t="s">
        <v>57</v>
      </c>
      <c r="J22" s="105">
        <v>1</v>
      </c>
      <c r="K22" s="58">
        <v>0.4652777777777778</v>
      </c>
      <c r="L22" s="59">
        <v>0.5221875</v>
      </c>
      <c r="M22" s="60">
        <v>0.5271412037037037</v>
      </c>
      <c r="N22" s="61">
        <f>M22-L22</f>
        <v>0.004953703703703627</v>
      </c>
      <c r="O22" s="62">
        <f>L22-K22</f>
        <v>0.05690972222222224</v>
      </c>
      <c r="P22" s="106">
        <f>$L$9/O22/24</f>
        <v>14.643075045759607</v>
      </c>
      <c r="Q22" s="107">
        <f>SUM($L$9:$L$10)/R22/24</f>
        <v>12.151898734177214</v>
      </c>
      <c r="R22" s="108">
        <f>SUM(O22:O23)</f>
        <v>0.1371527777777778</v>
      </c>
      <c r="S22" s="65">
        <f>SUM(N22)+R22</f>
        <v>0.14210648148148142</v>
      </c>
      <c r="T22" s="109"/>
    </row>
    <row r="23" spans="1:20" s="110" customFormat="1" ht="23.25" customHeight="1">
      <c r="A23" s="102"/>
      <c r="B23" s="103"/>
      <c r="C23" s="51"/>
      <c r="D23" s="52"/>
      <c r="E23" s="53"/>
      <c r="F23" s="51"/>
      <c r="G23" s="54"/>
      <c r="H23" s="55"/>
      <c r="I23" s="104"/>
      <c r="J23" s="111">
        <v>2</v>
      </c>
      <c r="K23" s="69">
        <f>M22+$R$9</f>
        <v>0.547974537037037</v>
      </c>
      <c r="L23" s="70">
        <v>0.6282175925925926</v>
      </c>
      <c r="M23" s="112">
        <v>0.6372106481481481</v>
      </c>
      <c r="N23" s="71">
        <f>M23-L23</f>
        <v>0.008993055555555518</v>
      </c>
      <c r="O23" s="72">
        <f>L23-K23</f>
        <v>0.08024305555555555</v>
      </c>
      <c r="P23" s="113">
        <f>$L$10/O23/24</f>
        <v>10.38511466897447</v>
      </c>
      <c r="Q23" s="107"/>
      <c r="R23" s="108"/>
      <c r="S23" s="65"/>
      <c r="T23" s="109"/>
    </row>
    <row r="27" spans="1:18" s="1" customFormat="1" ht="30" customHeight="1">
      <c r="A27" s="76"/>
      <c r="B27" s="76"/>
      <c r="C27" s="76" t="s">
        <v>46</v>
      </c>
      <c r="D27" s="76"/>
      <c r="E27" s="76"/>
      <c r="F27" s="76"/>
      <c r="G27" s="76"/>
      <c r="H27" s="76" t="s">
        <v>47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s="1" customFormat="1" ht="30" customHeight="1">
      <c r="A28" s="76"/>
      <c r="B28" s="76"/>
      <c r="C28" s="76" t="s">
        <v>48</v>
      </c>
      <c r="D28" s="76"/>
      <c r="E28" s="76"/>
      <c r="F28" s="76"/>
      <c r="G28" s="76"/>
      <c r="H28" s="76" t="s">
        <v>49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35" spans="1:256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sheetProtection selectLockedCells="1" selectUnlockedCells="1"/>
  <mergeCells count="96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</mergeCells>
  <conditionalFormatting sqref="N12:N23">
    <cfRule type="cellIs" priority="1" dxfId="0" operator="greaterThan" stopIfTrue="1">
      <formula>0.0138888888888889</formula>
    </cfRule>
  </conditionalFormatting>
  <conditionalFormatting sqref="P12:P23">
    <cfRule type="cellIs" priority="2" dxfId="0" operator="greaterThan" stopIfTrue="1">
      <formula>16</formula>
    </cfRule>
  </conditionalFormatting>
  <conditionalFormatting sqref="Q12:Q2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6"/>
  <sheetViews>
    <sheetView zoomScaleSheetLayoutView="70" workbookViewId="0" topLeftCell="A1">
      <selection activeCell="A18" sqref="A18"/>
    </sheetView>
  </sheetViews>
  <sheetFormatPr defaultColWidth="9.140625" defaultRowHeight="12.75"/>
  <cols>
    <col min="1" max="1" width="3.7109375" style="77" customWidth="1"/>
    <col min="2" max="2" width="4.7109375" style="77" customWidth="1"/>
    <col min="3" max="3" width="15.8515625" style="77" customWidth="1"/>
    <col min="4" max="4" width="7.7109375" style="77" customWidth="1"/>
    <col min="5" max="5" width="0" style="77" customWidth="1"/>
    <col min="6" max="6" width="25.8515625" style="77" customWidth="1"/>
    <col min="7" max="7" width="7.7109375" style="77" customWidth="1"/>
    <col min="8" max="8" width="12.8515625" style="77" customWidth="1"/>
    <col min="9" max="9" width="16.57421875" style="77" customWidth="1"/>
    <col min="10" max="10" width="3.7109375" style="77" customWidth="1"/>
    <col min="11" max="11" width="9.7109375" style="77" customWidth="1"/>
    <col min="12" max="12" width="10.7109375" style="77" customWidth="1"/>
    <col min="13" max="13" width="10.421875" style="77" customWidth="1"/>
    <col min="14" max="19" width="9.7109375" style="77" customWidth="1"/>
    <col min="20" max="20" width="6.7109375" style="77" customWidth="1"/>
    <col min="21" max="16384" width="9.140625" style="77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80" customFormat="1" ht="4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ht="30" customHeight="1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s="83" customFormat="1" ht="15.75" customHeight="1">
      <c r="A4" s="82" t="s">
        <v>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85" customFormat="1" ht="15.7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87" customFormat="1" ht="15.75" customHeight="1">
      <c r="A6" s="86" t="s">
        <v>50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87" customFormat="1" ht="15.7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s="93" customFormat="1" ht="15" customHeight="1">
      <c r="A8" s="88" t="s">
        <v>10</v>
      </c>
      <c r="B8" s="89"/>
      <c r="C8" s="90"/>
      <c r="D8" s="90"/>
      <c r="E8" s="90"/>
      <c r="F8" s="90"/>
      <c r="G8" s="90"/>
      <c r="H8" s="9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2" t="s">
        <v>11</v>
      </c>
    </row>
    <row r="9" spans="1:20" s="101" customFormat="1" ht="15" customHeight="1">
      <c r="A9" s="94" t="s">
        <v>12</v>
      </c>
      <c r="B9" s="95" t="s">
        <v>13</v>
      </c>
      <c r="C9" s="96" t="s">
        <v>14</v>
      </c>
      <c r="D9" s="97" t="s">
        <v>15</v>
      </c>
      <c r="E9" s="98"/>
      <c r="F9" s="96" t="s">
        <v>16</v>
      </c>
      <c r="G9" s="97" t="s">
        <v>15</v>
      </c>
      <c r="H9" s="97" t="s">
        <v>17</v>
      </c>
      <c r="I9" s="97" t="s">
        <v>18</v>
      </c>
      <c r="J9" s="98" t="s">
        <v>19</v>
      </c>
      <c r="K9" s="30" t="s">
        <v>20</v>
      </c>
      <c r="L9" s="31">
        <v>25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99" t="s">
        <v>51</v>
      </c>
      <c r="T9" s="100" t="s">
        <v>24</v>
      </c>
    </row>
    <row r="10" spans="1:20" s="101" customFormat="1" ht="15" customHeight="1">
      <c r="A10" s="94"/>
      <c r="B10" s="95"/>
      <c r="C10" s="96"/>
      <c r="D10" s="97"/>
      <c r="E10" s="98"/>
      <c r="F10" s="96"/>
      <c r="G10" s="97"/>
      <c r="H10" s="97"/>
      <c r="I10" s="97"/>
      <c r="J10" s="98"/>
      <c r="K10" s="38" t="s">
        <v>25</v>
      </c>
      <c r="L10" s="39">
        <v>25</v>
      </c>
      <c r="M10" s="40" t="s">
        <v>21</v>
      </c>
      <c r="N10" s="41"/>
      <c r="O10" s="41"/>
      <c r="P10" s="40"/>
      <c r="Q10" s="42"/>
      <c r="R10" s="43"/>
      <c r="S10" s="99"/>
      <c r="T10" s="100"/>
    </row>
    <row r="11" spans="1:20" s="101" customFormat="1" ht="39.75" customHeight="1">
      <c r="A11" s="94"/>
      <c r="B11" s="95"/>
      <c r="C11" s="96"/>
      <c r="D11" s="97"/>
      <c r="E11" s="98"/>
      <c r="F11" s="96"/>
      <c r="G11" s="97"/>
      <c r="H11" s="97"/>
      <c r="I11" s="97"/>
      <c r="J11" s="98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99"/>
      <c r="T11" s="100"/>
    </row>
    <row r="12" spans="1:20" s="110" customFormat="1" ht="23.25" customHeight="1">
      <c r="A12" s="102">
        <v>1</v>
      </c>
      <c r="B12" s="103">
        <v>14</v>
      </c>
      <c r="C12" s="51" t="s">
        <v>80</v>
      </c>
      <c r="D12" s="52" t="s">
        <v>81</v>
      </c>
      <c r="E12" s="53"/>
      <c r="F12" s="51" t="s">
        <v>82</v>
      </c>
      <c r="G12" s="54" t="s">
        <v>83</v>
      </c>
      <c r="H12" s="55" t="s">
        <v>84</v>
      </c>
      <c r="I12" s="104" t="s">
        <v>85</v>
      </c>
      <c r="J12" s="105">
        <v>1</v>
      </c>
      <c r="K12" s="58">
        <v>0.4444444444444444</v>
      </c>
      <c r="L12" s="59">
        <v>0.5112731481481482</v>
      </c>
      <c r="M12" s="60">
        <v>0.5182407407407408</v>
      </c>
      <c r="N12" s="61">
        <f>M12-L12</f>
        <v>0.0069675925925926085</v>
      </c>
      <c r="O12" s="62">
        <f>L12-K12</f>
        <v>0.06682870370370375</v>
      </c>
      <c r="P12" s="106">
        <f>$L$9/O12/24</f>
        <v>15.587114651887761</v>
      </c>
      <c r="Q12" s="107">
        <f>SUM($L$9:$L$10)/R12/24</f>
        <v>15.46657501288882</v>
      </c>
      <c r="R12" s="108">
        <f>SUM(O12:O13)</f>
        <v>0.134699074074074</v>
      </c>
      <c r="S12" s="65">
        <f>SUM(N12)+R12</f>
        <v>0.1416666666666666</v>
      </c>
      <c r="T12" s="109">
        <v>3</v>
      </c>
    </row>
    <row r="13" spans="1:20" s="110" customFormat="1" ht="23.25" customHeight="1">
      <c r="A13" s="102"/>
      <c r="B13" s="103"/>
      <c r="C13" s="51"/>
      <c r="D13" s="52"/>
      <c r="E13" s="53"/>
      <c r="F13" s="51"/>
      <c r="G13" s="54"/>
      <c r="H13" s="55"/>
      <c r="I13" s="104"/>
      <c r="J13" s="111">
        <v>2</v>
      </c>
      <c r="K13" s="69">
        <f>M12+$R$9</f>
        <v>0.5390740740740741</v>
      </c>
      <c r="L13" s="70">
        <v>0.6069444444444444</v>
      </c>
      <c r="M13" s="112">
        <v>0.618287037037037</v>
      </c>
      <c r="N13" s="71">
        <f>M13-L13</f>
        <v>0.011342592592592626</v>
      </c>
      <c r="O13" s="72">
        <f>L13-K13</f>
        <v>0.06787037037037025</v>
      </c>
      <c r="P13" s="113">
        <f>$L$10/O13/24</f>
        <v>15.34788540245569</v>
      </c>
      <c r="Q13" s="107"/>
      <c r="R13" s="108"/>
      <c r="S13" s="65"/>
      <c r="T13" s="109"/>
    </row>
    <row r="17" spans="1:18" s="1" customFormat="1" ht="30" customHeight="1">
      <c r="A17" s="76"/>
      <c r="B17" s="76"/>
      <c r="C17" s="76" t="s">
        <v>46</v>
      </c>
      <c r="D17" s="76"/>
      <c r="E17" s="76"/>
      <c r="F17" s="76"/>
      <c r="G17" s="76"/>
      <c r="H17" s="76" t="s">
        <v>47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1" customFormat="1" ht="30" customHeight="1">
      <c r="A18" s="76"/>
      <c r="B18" s="76"/>
      <c r="C18" s="76" t="s">
        <v>48</v>
      </c>
      <c r="D18" s="76"/>
      <c r="E18" s="76"/>
      <c r="F18" s="76"/>
      <c r="G18" s="76"/>
      <c r="H18" s="76" t="s">
        <v>49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5" spans="1:256" ht="30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selectLockedCells="1" selectUnlockedCells="1"/>
  <mergeCells count="31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</mergeCells>
  <conditionalFormatting sqref="N12:N13">
    <cfRule type="cellIs" priority="1" dxfId="0" operator="greaterThan" stopIfTrue="1">
      <formula>0.0138888888888889</formula>
    </cfRule>
  </conditionalFormatting>
  <conditionalFormatting sqref="P12:P13">
    <cfRule type="cellIs" priority="2" dxfId="0" operator="greaterThan" stopIfTrue="1">
      <formula>16</formula>
    </cfRule>
  </conditionalFormatting>
  <conditionalFormatting sqref="Q12:Q1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&amp;R&amp;"Calibri,Обычный"&amp;11©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60"/>
  <sheetViews>
    <sheetView tabSelected="1" zoomScaleSheetLayoutView="70" workbookViewId="0" topLeftCell="A1">
      <selection activeCell="G46" sqref="G46"/>
    </sheetView>
  </sheetViews>
  <sheetFormatPr defaultColWidth="9.140625" defaultRowHeight="12.75"/>
  <cols>
    <col min="1" max="1" width="3.7109375" style="77" customWidth="1"/>
    <col min="2" max="2" width="7.421875" style="77" customWidth="1"/>
    <col min="3" max="3" width="15.8515625" style="77" customWidth="1"/>
    <col min="4" max="4" width="9.00390625" style="77" customWidth="1"/>
    <col min="5" max="5" width="0" style="77" customWidth="1"/>
    <col min="6" max="6" width="25.8515625" style="77" customWidth="1"/>
    <col min="7" max="7" width="9.00390625" style="77" customWidth="1"/>
    <col min="8" max="8" width="19.140625" style="77" customWidth="1"/>
    <col min="9" max="9" width="17.28125" style="77" customWidth="1"/>
    <col min="10" max="10" width="3.7109375" style="77" customWidth="1"/>
    <col min="11" max="11" width="9.7109375" style="77" customWidth="1"/>
    <col min="12" max="12" width="10.7109375" style="77" customWidth="1"/>
    <col min="13" max="13" width="10.421875" style="77" customWidth="1"/>
    <col min="14" max="19" width="9.7109375" style="77" customWidth="1"/>
    <col min="20" max="20" width="6.7109375" style="77" customWidth="1"/>
    <col min="21" max="16384" width="9.140625" style="77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L1" s="8"/>
    </row>
    <row r="2" spans="1:20" s="80" customFormat="1" ht="4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</row>
    <row r="3" spans="1:20" ht="53.25" customHeight="1">
      <c r="A3" s="81" t="s">
        <v>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s="83" customFormat="1" ht="15.75" customHeight="1">
      <c r="A4" s="82" t="s">
        <v>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85" customFormat="1" ht="15.75" customHeight="1">
      <c r="A5" s="84" t="s">
        <v>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87" customFormat="1" ht="15.75" customHeight="1">
      <c r="A6" s="86" t="s">
        <v>87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87" customFormat="1" ht="15.7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s="93" customFormat="1" ht="15" customHeight="1">
      <c r="A8" s="88" t="s">
        <v>10</v>
      </c>
      <c r="B8" s="89"/>
      <c r="C8" s="90"/>
      <c r="D8" s="90"/>
      <c r="E8" s="90"/>
      <c r="F8" s="90"/>
      <c r="G8" s="90"/>
      <c r="H8" s="9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92" t="s">
        <v>11</v>
      </c>
    </row>
    <row r="9" spans="1:20" s="101" customFormat="1" ht="15" customHeight="1">
      <c r="A9" s="94" t="s">
        <v>12</v>
      </c>
      <c r="B9" s="95" t="s">
        <v>13</v>
      </c>
      <c r="C9" s="96" t="s">
        <v>14</v>
      </c>
      <c r="D9" s="97" t="s">
        <v>15</v>
      </c>
      <c r="E9" s="98"/>
      <c r="F9" s="96" t="s">
        <v>16</v>
      </c>
      <c r="G9" s="97" t="s">
        <v>15</v>
      </c>
      <c r="H9" s="97" t="s">
        <v>17</v>
      </c>
      <c r="I9" s="97" t="s">
        <v>18</v>
      </c>
      <c r="J9" s="98" t="s">
        <v>19</v>
      </c>
      <c r="K9" s="30" t="s">
        <v>20</v>
      </c>
      <c r="L9" s="31">
        <v>30</v>
      </c>
      <c r="M9" s="32" t="s">
        <v>21</v>
      </c>
      <c r="N9" s="33" t="s">
        <v>22</v>
      </c>
      <c r="O9" s="33"/>
      <c r="P9" s="32">
        <v>1</v>
      </c>
      <c r="Q9" s="34" t="s">
        <v>23</v>
      </c>
      <c r="R9" s="35">
        <v>0.020833333333333332</v>
      </c>
      <c r="S9" s="99" t="s">
        <v>51</v>
      </c>
      <c r="T9" s="100" t="s">
        <v>24</v>
      </c>
    </row>
    <row r="10" spans="1:20" s="101" customFormat="1" ht="15" customHeight="1">
      <c r="A10" s="94"/>
      <c r="B10" s="95"/>
      <c r="C10" s="96"/>
      <c r="D10" s="97"/>
      <c r="E10" s="98"/>
      <c r="F10" s="96"/>
      <c r="G10" s="97"/>
      <c r="H10" s="97"/>
      <c r="I10" s="97"/>
      <c r="J10" s="98"/>
      <c r="K10" s="114" t="s">
        <v>25</v>
      </c>
      <c r="L10" s="115">
        <v>30</v>
      </c>
      <c r="M10" s="116" t="s">
        <v>21</v>
      </c>
      <c r="N10" s="117"/>
      <c r="O10" s="117"/>
      <c r="P10" s="116">
        <v>2</v>
      </c>
      <c r="Q10" s="118" t="s">
        <v>23</v>
      </c>
      <c r="R10" s="119">
        <v>0.027777777777777776</v>
      </c>
      <c r="S10" s="99"/>
      <c r="T10" s="100"/>
    </row>
    <row r="11" spans="1:20" s="101" customFormat="1" ht="15" customHeight="1">
      <c r="A11" s="94"/>
      <c r="B11" s="95"/>
      <c r="C11" s="96"/>
      <c r="D11" s="97"/>
      <c r="E11" s="98"/>
      <c r="F11" s="96"/>
      <c r="G11" s="97"/>
      <c r="H11" s="97"/>
      <c r="I11" s="97"/>
      <c r="J11" s="98"/>
      <c r="K11" s="38" t="s">
        <v>88</v>
      </c>
      <c r="L11" s="39">
        <v>20</v>
      </c>
      <c r="M11" s="40" t="s">
        <v>21</v>
      </c>
      <c r="N11" s="41"/>
      <c r="O11" s="41"/>
      <c r="P11" s="40"/>
      <c r="Q11" s="42"/>
      <c r="R11" s="43"/>
      <c r="S11" s="99"/>
      <c r="T11" s="100"/>
    </row>
    <row r="12" spans="1:20" s="101" customFormat="1" ht="39.75" customHeight="1">
      <c r="A12" s="94"/>
      <c r="B12" s="95"/>
      <c r="C12" s="96"/>
      <c r="D12" s="97"/>
      <c r="E12" s="98"/>
      <c r="F12" s="96"/>
      <c r="G12" s="97"/>
      <c r="H12" s="97"/>
      <c r="I12" s="97"/>
      <c r="J12" s="98"/>
      <c r="K12" s="44" t="s">
        <v>26</v>
      </c>
      <c r="L12" s="45" t="s">
        <v>27</v>
      </c>
      <c r="M12" s="46" t="s">
        <v>28</v>
      </c>
      <c r="N12" s="46" t="s">
        <v>29</v>
      </c>
      <c r="O12" s="46" t="s">
        <v>30</v>
      </c>
      <c r="P12" s="47" t="s">
        <v>31</v>
      </c>
      <c r="Q12" s="47" t="s">
        <v>32</v>
      </c>
      <c r="R12" s="120" t="s">
        <v>33</v>
      </c>
      <c r="S12" s="99"/>
      <c r="T12" s="100"/>
    </row>
    <row r="13" spans="1:256" ht="18" customHeight="1">
      <c r="A13"/>
      <c r="B13"/>
      <c r="C13"/>
      <c r="D13"/>
      <c r="E13"/>
      <c r="F13"/>
      <c r="G13"/>
      <c r="H13"/>
      <c r="I13" s="121" t="s">
        <v>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0" s="110" customFormat="1" ht="18" customHeight="1">
      <c r="A14" s="102">
        <v>1</v>
      </c>
      <c r="B14" s="103">
        <v>108</v>
      </c>
      <c r="C14" s="51" t="s">
        <v>90</v>
      </c>
      <c r="D14" s="52" t="s">
        <v>91</v>
      </c>
      <c r="E14" s="53"/>
      <c r="F14" s="51" t="s">
        <v>92</v>
      </c>
      <c r="G14" s="54" t="s">
        <v>93</v>
      </c>
      <c r="H14" s="55" t="s">
        <v>44</v>
      </c>
      <c r="I14" s="104" t="s">
        <v>45</v>
      </c>
      <c r="J14" s="105">
        <v>1</v>
      </c>
      <c r="K14" s="58">
        <v>0.3951388888888889</v>
      </c>
      <c r="L14" s="59">
        <v>0.4773148148148148</v>
      </c>
      <c r="M14" s="60">
        <v>0.4882523148148148</v>
      </c>
      <c r="N14" s="61">
        <f>M14-L14</f>
        <v>0.010937499999999989</v>
      </c>
      <c r="O14" s="62">
        <f>L14-K14</f>
        <v>0.08217592592592593</v>
      </c>
      <c r="P14" s="106">
        <f>$L$9/O14/24</f>
        <v>15.211267605633802</v>
      </c>
      <c r="Q14" s="107">
        <f>SUM($L$9:$L$11)/R14/24</f>
        <v>15.576829466169071</v>
      </c>
      <c r="R14" s="122">
        <f>SUM(O14:O16)</f>
        <v>0.2139930555555556</v>
      </c>
      <c r="S14" s="65">
        <f>SUM(N14:N15)+R14</f>
        <v>0.23568287037037033</v>
      </c>
      <c r="T14" s="109" t="s">
        <v>94</v>
      </c>
    </row>
    <row r="15" spans="1:20" s="110" customFormat="1" ht="18" customHeight="1">
      <c r="A15" s="102"/>
      <c r="B15" s="103"/>
      <c r="C15" s="51"/>
      <c r="D15" s="52"/>
      <c r="E15" s="53"/>
      <c r="F15" s="51"/>
      <c r="G15" s="54"/>
      <c r="H15" s="55"/>
      <c r="I15" s="104"/>
      <c r="J15" s="123">
        <v>2</v>
      </c>
      <c r="K15" s="124">
        <f>M14+$R$9</f>
        <v>0.5090856481481482</v>
      </c>
      <c r="L15" s="125">
        <v>0.5877199074074074</v>
      </c>
      <c r="M15" s="124">
        <v>0.5984722222222222</v>
      </c>
      <c r="N15" s="126">
        <f>M15-L15</f>
        <v>0.010752314814814756</v>
      </c>
      <c r="O15" s="127">
        <f>L15-K15</f>
        <v>0.07863425925925926</v>
      </c>
      <c r="P15" s="128">
        <f>$L$10/O15/24</f>
        <v>15.896379158080657</v>
      </c>
      <c r="Q15" s="107"/>
      <c r="R15" s="122"/>
      <c r="S15" s="65"/>
      <c r="T15" s="109"/>
    </row>
    <row r="16" spans="1:20" s="110" customFormat="1" ht="18" customHeight="1">
      <c r="A16" s="102"/>
      <c r="B16" s="103"/>
      <c r="C16" s="51"/>
      <c r="D16" s="52"/>
      <c r="E16" s="53"/>
      <c r="F16" s="51"/>
      <c r="G16" s="54"/>
      <c r="H16" s="55"/>
      <c r="I16" s="104"/>
      <c r="J16" s="111">
        <v>3</v>
      </c>
      <c r="K16" s="69">
        <f>M15+$R$10</f>
        <v>0.62625</v>
      </c>
      <c r="L16" s="70">
        <v>0.6794328703703704</v>
      </c>
      <c r="M16" s="112">
        <v>0.6967476851851852</v>
      </c>
      <c r="N16" s="71">
        <f>M16-L16</f>
        <v>0.017314814814814783</v>
      </c>
      <c r="O16" s="72">
        <f>L16-K16</f>
        <v>0.053182870370370394</v>
      </c>
      <c r="P16" s="113">
        <f>$L$11/O16/24</f>
        <v>15.669205658324259</v>
      </c>
      <c r="Q16" s="107"/>
      <c r="R16" s="122"/>
      <c r="S16" s="65"/>
      <c r="T16" s="109"/>
    </row>
    <row r="17" spans="1:20" s="110" customFormat="1" ht="18" customHeight="1">
      <c r="A17" s="102">
        <v>2</v>
      </c>
      <c r="B17" s="103">
        <v>107</v>
      </c>
      <c r="C17" s="51" t="s">
        <v>95</v>
      </c>
      <c r="D17" s="52" t="s">
        <v>96</v>
      </c>
      <c r="E17" s="53"/>
      <c r="F17" s="51" t="s">
        <v>97</v>
      </c>
      <c r="G17" s="54" t="s">
        <v>98</v>
      </c>
      <c r="H17" s="55" t="s">
        <v>44</v>
      </c>
      <c r="I17" s="104" t="s">
        <v>45</v>
      </c>
      <c r="J17" s="105">
        <v>1</v>
      </c>
      <c r="K17" s="58">
        <v>0.3951388888888889</v>
      </c>
      <c r="L17" s="59">
        <v>0.47733796296296294</v>
      </c>
      <c r="M17" s="60">
        <v>0.4880671296296296</v>
      </c>
      <c r="N17" s="61">
        <f>M17-L17</f>
        <v>0.010729166666666679</v>
      </c>
      <c r="O17" s="62">
        <f>L17-K17</f>
        <v>0.08219907407407406</v>
      </c>
      <c r="P17" s="106">
        <f>$L$9/O17/24</f>
        <v>15.206983948183613</v>
      </c>
      <c r="Q17" s="107">
        <f>SUM($L$9:$L$11)/R17/24</f>
        <v>15.549076773566576</v>
      </c>
      <c r="R17" s="122">
        <f>SUM(O17:O19)</f>
        <v>0.21437499999999993</v>
      </c>
      <c r="S17" s="65">
        <f>SUM(N17:N18)+R17</f>
        <v>0.23568287037037033</v>
      </c>
      <c r="T17" s="109" t="s">
        <v>94</v>
      </c>
    </row>
    <row r="18" spans="1:20" s="110" customFormat="1" ht="18" customHeight="1">
      <c r="A18" s="102"/>
      <c r="B18" s="103"/>
      <c r="C18" s="51"/>
      <c r="D18" s="52"/>
      <c r="E18" s="53"/>
      <c r="F18" s="51"/>
      <c r="G18" s="54"/>
      <c r="H18" s="55"/>
      <c r="I18" s="104"/>
      <c r="J18" s="123">
        <v>2</v>
      </c>
      <c r="K18" s="124">
        <f>M17+$R$9</f>
        <v>0.508900462962963</v>
      </c>
      <c r="L18" s="125">
        <v>0.5877777777777777</v>
      </c>
      <c r="M18" s="124">
        <v>0.5983564814814815</v>
      </c>
      <c r="N18" s="126">
        <f>M18-L18</f>
        <v>0.010578703703703729</v>
      </c>
      <c r="O18" s="127">
        <f>L18-K18</f>
        <v>0.07887731481481475</v>
      </c>
      <c r="P18" s="129">
        <f>$L$10/O18/24</f>
        <v>15.847395451210579</v>
      </c>
      <c r="Q18" s="107"/>
      <c r="R18" s="122"/>
      <c r="S18" s="65"/>
      <c r="T18" s="109"/>
    </row>
    <row r="19" spans="1:20" s="110" customFormat="1" ht="18" customHeight="1">
      <c r="A19" s="102"/>
      <c r="B19" s="103"/>
      <c r="C19" s="51"/>
      <c r="D19" s="52"/>
      <c r="E19" s="53"/>
      <c r="F19" s="51"/>
      <c r="G19" s="54"/>
      <c r="H19" s="55"/>
      <c r="I19" s="104"/>
      <c r="J19" s="111">
        <v>3</v>
      </c>
      <c r="K19" s="69">
        <f>M18+$R$10</f>
        <v>0.6261342592592593</v>
      </c>
      <c r="L19" s="70">
        <v>0.6794328703703704</v>
      </c>
      <c r="M19" s="112">
        <v>0.6967592592592593</v>
      </c>
      <c r="N19" s="71">
        <f>M19-L19</f>
        <v>0.017326388888888933</v>
      </c>
      <c r="O19" s="72">
        <f>L19-K19</f>
        <v>0.053298611111111116</v>
      </c>
      <c r="P19" s="113">
        <f>$L$11/O19/24</f>
        <v>15.63517915309446</v>
      </c>
      <c r="Q19" s="107"/>
      <c r="R19" s="122"/>
      <c r="S19" s="65"/>
      <c r="T19" s="109"/>
    </row>
    <row r="20" spans="1:256" ht="18" customHeight="1">
      <c r="A20"/>
      <c r="B20"/>
      <c r="C20"/>
      <c r="D20"/>
      <c r="E20"/>
      <c r="F20"/>
      <c r="G20"/>
      <c r="H20"/>
      <c r="I20" s="121" t="s">
        <v>99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0" s="110" customFormat="1" ht="18" customHeight="1">
      <c r="A21" s="102">
        <v>1</v>
      </c>
      <c r="B21" s="103">
        <v>104</v>
      </c>
      <c r="C21" s="51" t="s">
        <v>100</v>
      </c>
      <c r="D21" s="52" t="s">
        <v>101</v>
      </c>
      <c r="E21" s="53"/>
      <c r="F21" s="51" t="s">
        <v>102</v>
      </c>
      <c r="G21" s="54" t="s">
        <v>103</v>
      </c>
      <c r="H21" s="55" t="s">
        <v>104</v>
      </c>
      <c r="I21" s="104" t="s">
        <v>105</v>
      </c>
      <c r="J21" s="105">
        <v>1</v>
      </c>
      <c r="K21" s="58">
        <v>0.3951388888888889</v>
      </c>
      <c r="L21" s="59">
        <v>0.47737268518518516</v>
      </c>
      <c r="M21" s="60">
        <v>0.48802083333333335</v>
      </c>
      <c r="N21" s="61">
        <f>M21-L21</f>
        <v>0.010648148148148184</v>
      </c>
      <c r="O21" s="62">
        <f>L21-K21</f>
        <v>0.08223379629629629</v>
      </c>
      <c r="P21" s="106">
        <f>$L$9/O21/24</f>
        <v>15.200562983814216</v>
      </c>
      <c r="Q21" s="107">
        <f>SUM($L$9:$L$11)/R21/24</f>
        <v>15.513062213843256</v>
      </c>
      <c r="R21" s="122">
        <f>SUM(O21:O23)</f>
        <v>0.21487268518518515</v>
      </c>
      <c r="S21" s="65">
        <f>SUM(N21:N22)+R21</f>
        <v>0.23620370370370364</v>
      </c>
      <c r="T21" s="109" t="s">
        <v>94</v>
      </c>
    </row>
    <row r="22" spans="1:20" s="110" customFormat="1" ht="18" customHeight="1">
      <c r="A22" s="102"/>
      <c r="B22" s="103"/>
      <c r="C22" s="51"/>
      <c r="D22" s="52"/>
      <c r="E22" s="53"/>
      <c r="F22" s="51"/>
      <c r="G22" s="54"/>
      <c r="H22" s="55"/>
      <c r="I22" s="104"/>
      <c r="J22" s="123">
        <v>2</v>
      </c>
      <c r="K22" s="124">
        <f>M21+$R$9</f>
        <v>0.5088541666666667</v>
      </c>
      <c r="L22" s="125">
        <v>0.5876736111111112</v>
      </c>
      <c r="M22" s="124">
        <v>0.5983564814814815</v>
      </c>
      <c r="N22" s="126">
        <f>M22-L22</f>
        <v>0.010682870370370301</v>
      </c>
      <c r="O22" s="127">
        <f>L22-K22</f>
        <v>0.07881944444444444</v>
      </c>
      <c r="P22" s="129">
        <f>$L$10/O22/24</f>
        <v>15.859030837004406</v>
      </c>
      <c r="Q22" s="107"/>
      <c r="R22" s="122"/>
      <c r="S22" s="65"/>
      <c r="T22" s="109"/>
    </row>
    <row r="23" spans="1:20" s="110" customFormat="1" ht="18" customHeight="1">
      <c r="A23" s="102"/>
      <c r="B23" s="103"/>
      <c r="C23" s="51"/>
      <c r="D23" s="52"/>
      <c r="E23" s="53"/>
      <c r="F23" s="51"/>
      <c r="G23" s="54"/>
      <c r="H23" s="55"/>
      <c r="I23" s="104"/>
      <c r="J23" s="111">
        <v>3</v>
      </c>
      <c r="K23" s="69">
        <f>M22+$R$10</f>
        <v>0.6261342592592593</v>
      </c>
      <c r="L23" s="70">
        <v>0.6799537037037037</v>
      </c>
      <c r="M23" s="112">
        <v>0.6967592592592593</v>
      </c>
      <c r="N23" s="71">
        <f>M23-L23</f>
        <v>0.01680555555555563</v>
      </c>
      <c r="O23" s="72">
        <f>L23-K23</f>
        <v>0.05381944444444442</v>
      </c>
      <c r="P23" s="113">
        <f>$L$11/O23/24</f>
        <v>15.483870967741943</v>
      </c>
      <c r="Q23" s="107"/>
      <c r="R23" s="122"/>
      <c r="S23" s="65"/>
      <c r="T23" s="109"/>
    </row>
    <row r="24" spans="1:20" s="110" customFormat="1" ht="18" customHeight="1">
      <c r="A24" s="102">
        <v>2</v>
      </c>
      <c r="B24" s="103">
        <v>106</v>
      </c>
      <c r="C24" s="51" t="s">
        <v>106</v>
      </c>
      <c r="D24" s="52" t="s">
        <v>107</v>
      </c>
      <c r="E24" s="53"/>
      <c r="F24" s="51" t="s">
        <v>108</v>
      </c>
      <c r="G24" s="54" t="s">
        <v>109</v>
      </c>
      <c r="H24" s="55" t="s">
        <v>44</v>
      </c>
      <c r="I24" s="104" t="s">
        <v>45</v>
      </c>
      <c r="J24" s="105">
        <v>1</v>
      </c>
      <c r="K24" s="58">
        <v>0.3951388888888889</v>
      </c>
      <c r="L24" s="59">
        <v>0.4773611111111111</v>
      </c>
      <c r="M24" s="60">
        <v>0.4881828703703704</v>
      </c>
      <c r="N24" s="61">
        <f>M24-L24</f>
        <v>0.010821759259259267</v>
      </c>
      <c r="O24" s="62">
        <f>L24-K24</f>
        <v>0.08222222222222225</v>
      </c>
      <c r="P24" s="106">
        <f>$L$9/O24/24</f>
        <v>15.202702702702696</v>
      </c>
      <c r="Q24" s="107">
        <f>SUM($L$9:$L$11)/R24/24</f>
        <v>15.500538213132401</v>
      </c>
      <c r="R24" s="122">
        <f>SUM(O24:O26)</f>
        <v>0.2150462962962963</v>
      </c>
      <c r="S24" s="65">
        <f>SUM(N24:N25)+R24</f>
        <v>0.2362037037037037</v>
      </c>
      <c r="T24" s="109" t="s">
        <v>94</v>
      </c>
    </row>
    <row r="25" spans="1:20" s="110" customFormat="1" ht="18" customHeight="1">
      <c r="A25" s="102"/>
      <c r="B25" s="103"/>
      <c r="C25" s="51"/>
      <c r="D25" s="52"/>
      <c r="E25" s="53"/>
      <c r="F25" s="51"/>
      <c r="G25" s="54"/>
      <c r="H25" s="55"/>
      <c r="I25" s="104"/>
      <c r="J25" s="123">
        <v>2</v>
      </c>
      <c r="K25" s="124">
        <f>M24+$R$9</f>
        <v>0.5090162037037037</v>
      </c>
      <c r="L25" s="125">
        <v>0.5877893518518519</v>
      </c>
      <c r="M25" s="124">
        <v>0.598125</v>
      </c>
      <c r="N25" s="126">
        <f>M25-L25</f>
        <v>0.010335648148148135</v>
      </c>
      <c r="O25" s="127">
        <f>L25-K25</f>
        <v>0.07877314814814818</v>
      </c>
      <c r="P25" s="129">
        <f>$L$10/O25/24</f>
        <v>15.868351454598878</v>
      </c>
      <c r="Q25" s="107"/>
      <c r="R25" s="122"/>
      <c r="S25" s="65"/>
      <c r="T25" s="109"/>
    </row>
    <row r="26" spans="1:20" s="110" customFormat="1" ht="18" customHeight="1">
      <c r="A26" s="102"/>
      <c r="B26" s="103"/>
      <c r="C26" s="51"/>
      <c r="D26" s="52"/>
      <c r="E26" s="53"/>
      <c r="F26" s="51"/>
      <c r="G26" s="54"/>
      <c r="H26" s="55"/>
      <c r="I26" s="104"/>
      <c r="J26" s="111">
        <v>3</v>
      </c>
      <c r="K26" s="69">
        <f>M25+$R$10</f>
        <v>0.6259027777777778</v>
      </c>
      <c r="L26" s="70">
        <v>0.6799537037037037</v>
      </c>
      <c r="M26" s="112">
        <v>0.6987962962962962</v>
      </c>
      <c r="N26" s="71">
        <f>M26-L26</f>
        <v>0.018842592592592577</v>
      </c>
      <c r="O26" s="72">
        <f>L26-K26</f>
        <v>0.05405092592592586</v>
      </c>
      <c r="P26" s="113">
        <f>$L$11/O26/24</f>
        <v>15.417558886509653</v>
      </c>
      <c r="Q26" s="107"/>
      <c r="R26" s="122"/>
      <c r="S26" s="65"/>
      <c r="T26" s="109"/>
    </row>
    <row r="27" spans="1:256" ht="18" customHeight="1">
      <c r="A27"/>
      <c r="B27"/>
      <c r="C27"/>
      <c r="D27"/>
      <c r="E27"/>
      <c r="F27"/>
      <c r="G27"/>
      <c r="H27"/>
      <c r="I27" s="121" t="s">
        <v>110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0" s="110" customFormat="1" ht="18" customHeight="1">
      <c r="A28" s="102">
        <v>1</v>
      </c>
      <c r="B28" s="103">
        <v>101</v>
      </c>
      <c r="C28" s="51" t="s">
        <v>111</v>
      </c>
      <c r="D28" s="52" t="s">
        <v>112</v>
      </c>
      <c r="E28" s="53"/>
      <c r="F28" s="51" t="s">
        <v>113</v>
      </c>
      <c r="G28" s="54" t="s">
        <v>114</v>
      </c>
      <c r="H28" s="55" t="s">
        <v>115</v>
      </c>
      <c r="I28" s="104" t="s">
        <v>105</v>
      </c>
      <c r="J28" s="105">
        <v>1</v>
      </c>
      <c r="K28" s="58">
        <v>0.3951388888888889</v>
      </c>
      <c r="L28" s="59">
        <v>0.47725694444444444</v>
      </c>
      <c r="M28" s="60">
        <v>0.4880787037037037</v>
      </c>
      <c r="N28" s="61">
        <f>M28-L28</f>
        <v>0.010821759259259267</v>
      </c>
      <c r="O28" s="62">
        <f>L28-K28</f>
        <v>0.08211805555555557</v>
      </c>
      <c r="P28" s="106">
        <f>$L$9/O28/24</f>
        <v>15.221987315010567</v>
      </c>
      <c r="Q28" s="107">
        <f>SUM($L$9:$L$11)/R28/24</f>
        <v>15.49053356282272</v>
      </c>
      <c r="R28" s="122">
        <f>SUM(O28:O30)</f>
        <v>0.2151851851851852</v>
      </c>
      <c r="S28" s="65">
        <f>SUM(N28:N29)+R28</f>
        <v>0.23645833333333333</v>
      </c>
      <c r="T28" s="109" t="s">
        <v>94</v>
      </c>
    </row>
    <row r="29" spans="1:20" s="110" customFormat="1" ht="18" customHeight="1">
      <c r="A29" s="102"/>
      <c r="B29" s="103"/>
      <c r="C29" s="51"/>
      <c r="D29" s="52"/>
      <c r="E29" s="53"/>
      <c r="F29" s="51"/>
      <c r="G29" s="54"/>
      <c r="H29" s="55"/>
      <c r="I29" s="104"/>
      <c r="J29" s="123">
        <v>2</v>
      </c>
      <c r="K29" s="124">
        <f>M28+$R$9</f>
        <v>0.508912037037037</v>
      </c>
      <c r="L29" s="125">
        <v>0.587650462962963</v>
      </c>
      <c r="M29" s="124">
        <v>0.5981018518518518</v>
      </c>
      <c r="N29" s="126">
        <f>M29-L29</f>
        <v>0.010451388888888857</v>
      </c>
      <c r="O29" s="127">
        <f>L29-K29</f>
        <v>0.07873842592592595</v>
      </c>
      <c r="P29" s="129">
        <f>$L$10/O29/24</f>
        <v>15.875349110686457</v>
      </c>
      <c r="Q29" s="107"/>
      <c r="R29" s="122"/>
      <c r="S29" s="65"/>
      <c r="T29" s="109"/>
    </row>
    <row r="30" spans="1:20" s="110" customFormat="1" ht="18" customHeight="1">
      <c r="A30" s="102"/>
      <c r="B30" s="103"/>
      <c r="C30" s="51"/>
      <c r="D30" s="52"/>
      <c r="E30" s="53"/>
      <c r="F30" s="51"/>
      <c r="G30" s="54"/>
      <c r="H30" s="55"/>
      <c r="I30" s="104"/>
      <c r="J30" s="111">
        <v>3</v>
      </c>
      <c r="K30" s="69">
        <f>M29+$R$10</f>
        <v>0.6258796296296296</v>
      </c>
      <c r="L30" s="70">
        <v>0.6802083333333333</v>
      </c>
      <c r="M30" s="112">
        <v>0.6988078703703704</v>
      </c>
      <c r="N30" s="71">
        <f>M30-L30</f>
        <v>0.018599537037037095</v>
      </c>
      <c r="O30" s="72">
        <f>L30-K30</f>
        <v>0.054328703703703685</v>
      </c>
      <c r="P30" s="113">
        <f>$L$11/O30/24</f>
        <v>15.338730293992336</v>
      </c>
      <c r="Q30" s="107"/>
      <c r="R30" s="122"/>
      <c r="S30" s="65"/>
      <c r="T30" s="109"/>
    </row>
    <row r="31" spans="1:20" s="110" customFormat="1" ht="18" customHeight="1">
      <c r="A31" s="102">
        <v>2</v>
      </c>
      <c r="B31" s="103">
        <v>112</v>
      </c>
      <c r="C31" s="51" t="s">
        <v>116</v>
      </c>
      <c r="D31" s="52" t="s">
        <v>117</v>
      </c>
      <c r="E31" s="53"/>
      <c r="F31" s="51" t="s">
        <v>118</v>
      </c>
      <c r="G31" s="54" t="s">
        <v>119</v>
      </c>
      <c r="H31" s="55" t="s">
        <v>44</v>
      </c>
      <c r="I31" s="104" t="s">
        <v>105</v>
      </c>
      <c r="J31" s="105">
        <v>1</v>
      </c>
      <c r="K31" s="58">
        <v>0.3951388888888889</v>
      </c>
      <c r="L31" s="59">
        <v>0.47734953703703703</v>
      </c>
      <c r="M31" s="60">
        <v>0.4880555555555556</v>
      </c>
      <c r="N31" s="61">
        <f>M31-L31</f>
        <v>0.010706018518518545</v>
      </c>
      <c r="O31" s="62">
        <f>L31-K31</f>
        <v>0.08221064814814816</v>
      </c>
      <c r="P31" s="106">
        <f>$L$9/O31/24</f>
        <v>15.204843024074334</v>
      </c>
      <c r="Q31" s="107">
        <f>SUM($L$9:$L$11)/R31/24</f>
        <v>15.483870967741943</v>
      </c>
      <c r="R31" s="122">
        <f>SUM(O31:O33)</f>
        <v>0.21527777777777768</v>
      </c>
      <c r="S31" s="65">
        <f>SUM(N31:N32)+R31</f>
        <v>0.23645833333333327</v>
      </c>
      <c r="T31" s="109" t="s">
        <v>94</v>
      </c>
    </row>
    <row r="32" spans="1:20" s="110" customFormat="1" ht="18" customHeight="1">
      <c r="A32" s="102"/>
      <c r="B32" s="103"/>
      <c r="C32" s="51"/>
      <c r="D32" s="52"/>
      <c r="E32" s="53"/>
      <c r="F32" s="51"/>
      <c r="G32" s="54"/>
      <c r="H32" s="55"/>
      <c r="I32" s="104"/>
      <c r="J32" s="123">
        <v>2</v>
      </c>
      <c r="K32" s="124">
        <f>M31+$R$9</f>
        <v>0.508888888888889</v>
      </c>
      <c r="L32" s="125">
        <v>0.5876388888888889</v>
      </c>
      <c r="M32" s="124">
        <v>0.598113425925926</v>
      </c>
      <c r="N32" s="126">
        <f>M32-L32</f>
        <v>0.010474537037037046</v>
      </c>
      <c r="O32" s="127">
        <f>L32-K32</f>
        <v>0.07874999999999999</v>
      </c>
      <c r="P32" s="129">
        <f>$L$10/O32/24</f>
        <v>15.873015873015875</v>
      </c>
      <c r="Q32" s="107"/>
      <c r="R32" s="122"/>
      <c r="S32" s="65"/>
      <c r="T32" s="109"/>
    </row>
    <row r="33" spans="1:20" s="110" customFormat="1" ht="18" customHeight="1">
      <c r="A33" s="102"/>
      <c r="B33" s="103"/>
      <c r="C33" s="51"/>
      <c r="D33" s="52"/>
      <c r="E33" s="53"/>
      <c r="F33" s="51"/>
      <c r="G33" s="54"/>
      <c r="H33" s="55"/>
      <c r="I33" s="104"/>
      <c r="J33" s="111">
        <v>3</v>
      </c>
      <c r="K33" s="69">
        <f>M32+$R$10</f>
        <v>0.6258912037037038</v>
      </c>
      <c r="L33" s="70">
        <v>0.6802083333333333</v>
      </c>
      <c r="M33" s="112">
        <v>0.6988310185185185</v>
      </c>
      <c r="N33" s="71">
        <f>M33-L33</f>
        <v>0.018622685185185173</v>
      </c>
      <c r="O33" s="72">
        <f>L33-K33</f>
        <v>0.054317129629629535</v>
      </c>
      <c r="P33" s="113">
        <f>$L$11/O33/24</f>
        <v>15.341998721500133</v>
      </c>
      <c r="Q33" s="107"/>
      <c r="R33" s="122"/>
      <c r="S33" s="65"/>
      <c r="T33" s="109"/>
    </row>
    <row r="34" spans="1:20" s="110" customFormat="1" ht="18" customHeight="1">
      <c r="A34" s="102">
        <v>3</v>
      </c>
      <c r="B34" s="103">
        <v>103</v>
      </c>
      <c r="C34" s="51" t="s">
        <v>120</v>
      </c>
      <c r="D34" s="52" t="s">
        <v>121</v>
      </c>
      <c r="E34" s="53"/>
      <c r="F34" s="51" t="s">
        <v>122</v>
      </c>
      <c r="G34" s="54" t="s">
        <v>123</v>
      </c>
      <c r="H34" s="55" t="s">
        <v>124</v>
      </c>
      <c r="I34" s="104" t="s">
        <v>105</v>
      </c>
      <c r="J34" s="105">
        <v>1</v>
      </c>
      <c r="K34" s="58">
        <v>0.3951388888888889</v>
      </c>
      <c r="L34" s="59">
        <v>0.4773263888888889</v>
      </c>
      <c r="M34" s="60">
        <v>0.48799768518518516</v>
      </c>
      <c r="N34" s="61">
        <f>M34-L34</f>
        <v>0.010671296296296262</v>
      </c>
      <c r="O34" s="62">
        <f>L34-K34</f>
        <v>0.08218750000000002</v>
      </c>
      <c r="P34" s="106">
        <f>$L$9/O34/24</f>
        <v>15.209125475285168</v>
      </c>
      <c r="Q34" s="107">
        <f>SUM($L$9:$L$11)/R34/24</f>
        <v>15.485536079148295</v>
      </c>
      <c r="R34" s="122">
        <f>SUM(O34:O36)</f>
        <v>0.21525462962962966</v>
      </c>
      <c r="S34" s="65">
        <f>SUM(N34:N35)+R34</f>
        <v>0.23646990740740742</v>
      </c>
      <c r="T34" s="109" t="s">
        <v>94</v>
      </c>
    </row>
    <row r="35" spans="1:20" s="110" customFormat="1" ht="18" customHeight="1">
      <c r="A35" s="102"/>
      <c r="B35" s="103"/>
      <c r="C35" s="51"/>
      <c r="D35" s="52"/>
      <c r="E35" s="53"/>
      <c r="F35" s="51"/>
      <c r="G35" s="54"/>
      <c r="H35" s="55"/>
      <c r="I35" s="104"/>
      <c r="J35" s="123">
        <v>2</v>
      </c>
      <c r="K35" s="124">
        <f>M34+$R$9</f>
        <v>0.5088310185185185</v>
      </c>
      <c r="L35" s="125">
        <v>0.587662037037037</v>
      </c>
      <c r="M35" s="124">
        <v>0.5982060185185185</v>
      </c>
      <c r="N35" s="126">
        <f>M35-L35</f>
        <v>0.010543981481481501</v>
      </c>
      <c r="O35" s="127">
        <f>L35-K35</f>
        <v>0.07883101851851848</v>
      </c>
      <c r="P35" s="129">
        <f>$L$10/O35/24</f>
        <v>15.856702393187499</v>
      </c>
      <c r="Q35" s="107"/>
      <c r="R35" s="122"/>
      <c r="S35" s="65"/>
      <c r="T35" s="109"/>
    </row>
    <row r="36" spans="1:20" s="110" customFormat="1" ht="18" customHeight="1">
      <c r="A36" s="102"/>
      <c r="B36" s="103"/>
      <c r="C36" s="51"/>
      <c r="D36" s="52"/>
      <c r="E36" s="53"/>
      <c r="F36" s="51"/>
      <c r="G36" s="54"/>
      <c r="H36" s="55"/>
      <c r="I36" s="104"/>
      <c r="J36" s="111">
        <v>3</v>
      </c>
      <c r="K36" s="69">
        <f>M35+$R$10</f>
        <v>0.6259837962962963</v>
      </c>
      <c r="L36" s="70">
        <v>0.6802199074074075</v>
      </c>
      <c r="M36" s="112">
        <v>0.6988194444444444</v>
      </c>
      <c r="N36" s="71">
        <f>M36-L36</f>
        <v>0.018599537037036984</v>
      </c>
      <c r="O36" s="72">
        <f>L36-K36</f>
        <v>0.05423611111111115</v>
      </c>
      <c r="P36" s="113">
        <f>$L$11/O36/24</f>
        <v>15.364916773367467</v>
      </c>
      <c r="Q36" s="107"/>
      <c r="R36" s="122"/>
      <c r="S36" s="65"/>
      <c r="T36" s="109"/>
    </row>
    <row r="37" spans="1:20" s="110" customFormat="1" ht="18" customHeight="1">
      <c r="A37" s="102">
        <v>4</v>
      </c>
      <c r="B37" s="103">
        <v>110</v>
      </c>
      <c r="C37" s="51" t="s">
        <v>125</v>
      </c>
      <c r="D37" s="52" t="s">
        <v>126</v>
      </c>
      <c r="E37" s="53"/>
      <c r="F37" s="51" t="s">
        <v>127</v>
      </c>
      <c r="G37" s="54" t="s">
        <v>128</v>
      </c>
      <c r="H37" s="55" t="s">
        <v>129</v>
      </c>
      <c r="I37" s="104" t="s">
        <v>105</v>
      </c>
      <c r="J37" s="105">
        <v>1</v>
      </c>
      <c r="K37" s="58">
        <v>0.3951388888888889</v>
      </c>
      <c r="L37" s="59">
        <v>0.47730324074074076</v>
      </c>
      <c r="M37" s="60">
        <v>0.488275462962963</v>
      </c>
      <c r="N37" s="61">
        <f>M37-L37</f>
        <v>0.010972222222222217</v>
      </c>
      <c r="O37" s="62">
        <f>L37-K37</f>
        <v>0.08216435185185189</v>
      </c>
      <c r="P37" s="106">
        <f>$L$9/O37/24</f>
        <v>15.213410339484426</v>
      </c>
      <c r="Q37" s="107">
        <f>SUM($L$9:$L$11)/R37/24</f>
        <v>15.496368038740913</v>
      </c>
      <c r="R37" s="122">
        <f>SUM(O37:O39)</f>
        <v>0.21510416666666676</v>
      </c>
      <c r="S37" s="65">
        <f>SUM(N37:N38)+R37</f>
        <v>0.23650462962962965</v>
      </c>
      <c r="T37" s="109" t="s">
        <v>94</v>
      </c>
    </row>
    <row r="38" spans="1:20" s="110" customFormat="1" ht="18" customHeight="1">
      <c r="A38" s="102"/>
      <c r="B38" s="103"/>
      <c r="C38" s="51"/>
      <c r="D38" s="52"/>
      <c r="E38" s="53"/>
      <c r="F38" s="51"/>
      <c r="G38" s="54"/>
      <c r="H38" s="55"/>
      <c r="I38" s="104"/>
      <c r="J38" s="123">
        <v>2</v>
      </c>
      <c r="K38" s="124">
        <f>M37+$R$9</f>
        <v>0.5091087962962964</v>
      </c>
      <c r="L38" s="125">
        <v>0.5877546296296297</v>
      </c>
      <c r="M38" s="124">
        <v>0.5981828703703703</v>
      </c>
      <c r="N38" s="126">
        <f>M38-L38</f>
        <v>0.010428240740740669</v>
      </c>
      <c r="O38" s="127">
        <f>L38-K38</f>
        <v>0.0786458333333333</v>
      </c>
      <c r="P38" s="129">
        <f>$L$10/O38/24</f>
        <v>15.894039735099343</v>
      </c>
      <c r="Q38" s="107"/>
      <c r="R38" s="122"/>
      <c r="S38" s="65"/>
      <c r="T38" s="109"/>
    </row>
    <row r="39" spans="1:20" s="110" customFormat="1" ht="18" customHeight="1">
      <c r="A39" s="102"/>
      <c r="B39" s="103"/>
      <c r="C39" s="51"/>
      <c r="D39" s="52"/>
      <c r="E39" s="53"/>
      <c r="F39" s="51"/>
      <c r="G39" s="54"/>
      <c r="H39" s="55"/>
      <c r="I39" s="104"/>
      <c r="J39" s="111">
        <v>3</v>
      </c>
      <c r="K39" s="69">
        <f>M38+$R$10</f>
        <v>0.6259606481481481</v>
      </c>
      <c r="L39" s="70">
        <v>0.6802546296296297</v>
      </c>
      <c r="M39" s="112">
        <v>0.6988194444444444</v>
      </c>
      <c r="N39" s="71">
        <f>M39-L39</f>
        <v>0.018564814814814756</v>
      </c>
      <c r="O39" s="72">
        <f>L39-K39</f>
        <v>0.05429398148148157</v>
      </c>
      <c r="P39" s="113">
        <f>$L$11/O39/24</f>
        <v>15.34853975698143</v>
      </c>
      <c r="Q39" s="107"/>
      <c r="R39" s="122"/>
      <c r="S39" s="65"/>
      <c r="T39" s="109"/>
    </row>
    <row r="40" spans="1:256" ht="18" customHeight="1">
      <c r="A40"/>
      <c r="B40"/>
      <c r="C40"/>
      <c r="D40"/>
      <c r="E40"/>
      <c r="F40"/>
      <c r="G40"/>
      <c r="H40"/>
      <c r="I40" s="121" t="s">
        <v>130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0" s="110" customFormat="1" ht="18" customHeight="1">
      <c r="A41" s="102">
        <v>1</v>
      </c>
      <c r="B41" s="103">
        <v>109</v>
      </c>
      <c r="C41" s="51" t="s">
        <v>131</v>
      </c>
      <c r="D41" s="52" t="s">
        <v>132</v>
      </c>
      <c r="E41" s="53"/>
      <c r="F41" s="51" t="s">
        <v>133</v>
      </c>
      <c r="G41" s="54" t="s">
        <v>134</v>
      </c>
      <c r="H41" s="55" t="s">
        <v>44</v>
      </c>
      <c r="I41" s="104" t="s">
        <v>105</v>
      </c>
      <c r="J41" s="105">
        <v>1</v>
      </c>
      <c r="K41" s="58">
        <v>0.3951388888888889</v>
      </c>
      <c r="L41" s="59">
        <v>0.47675925925925927</v>
      </c>
      <c r="M41" s="60">
        <v>0.4892361111111111</v>
      </c>
      <c r="N41" s="61">
        <f>M41-L41</f>
        <v>0.012476851851851822</v>
      </c>
      <c r="O41" s="62">
        <f>L41-K41</f>
        <v>0.0816203703703704</v>
      </c>
      <c r="P41" s="106">
        <f>$L$9/O41/24</f>
        <v>15.3148043108338</v>
      </c>
      <c r="Q41" s="107">
        <f>SUM($L$9:$L$11)/R41/24</f>
        <v>15.596230910863211</v>
      </c>
      <c r="R41" s="122">
        <f>SUM(O41:O43)</f>
        <v>0.2137268518518518</v>
      </c>
      <c r="S41" s="65">
        <f>SUM(N41:N42)+R41</f>
        <v>0.2364930555555555</v>
      </c>
      <c r="T41" s="109" t="s">
        <v>94</v>
      </c>
    </row>
    <row r="42" spans="1:20" s="110" customFormat="1" ht="18" customHeight="1">
      <c r="A42" s="102"/>
      <c r="B42" s="103"/>
      <c r="C42" s="51"/>
      <c r="D42" s="52"/>
      <c r="E42" s="53"/>
      <c r="F42" s="51"/>
      <c r="G42" s="54"/>
      <c r="H42" s="55"/>
      <c r="I42" s="104"/>
      <c r="J42" s="123">
        <v>2</v>
      </c>
      <c r="K42" s="124">
        <f>M41+$R$9</f>
        <v>0.5100694444444445</v>
      </c>
      <c r="L42" s="125">
        <v>0.5887847222222222</v>
      </c>
      <c r="M42" s="124">
        <v>0.5990740740740741</v>
      </c>
      <c r="N42" s="126">
        <f>M42-L42</f>
        <v>0.010289351851851869</v>
      </c>
      <c r="O42" s="127">
        <f>L42-K42</f>
        <v>0.07871527777777776</v>
      </c>
      <c r="P42" s="129">
        <f>$L$10/O42/24</f>
        <v>15.880017644464054</v>
      </c>
      <c r="Q42" s="107"/>
      <c r="R42" s="122"/>
      <c r="S42" s="65"/>
      <c r="T42" s="109"/>
    </row>
    <row r="43" spans="1:20" s="110" customFormat="1" ht="18" customHeight="1">
      <c r="A43" s="102"/>
      <c r="B43" s="103"/>
      <c r="C43" s="51"/>
      <c r="D43" s="52"/>
      <c r="E43" s="53"/>
      <c r="F43" s="51"/>
      <c r="G43" s="54"/>
      <c r="H43" s="55"/>
      <c r="I43" s="104"/>
      <c r="J43" s="111">
        <v>3</v>
      </c>
      <c r="K43" s="69">
        <f>M42+$R$10</f>
        <v>0.6268518518518519</v>
      </c>
      <c r="L43" s="70">
        <v>0.6802430555555555</v>
      </c>
      <c r="M43" s="112">
        <v>0.693113425925926</v>
      </c>
      <c r="N43" s="71">
        <f>M43-L43</f>
        <v>0.01287037037037042</v>
      </c>
      <c r="O43" s="72">
        <f>L43-K43</f>
        <v>0.05339120370370365</v>
      </c>
      <c r="P43" s="113">
        <f>$L$11/O43/24</f>
        <v>15.608064166486033</v>
      </c>
      <c r="Q43" s="107"/>
      <c r="R43" s="122"/>
      <c r="S43" s="65"/>
      <c r="T43" s="109"/>
    </row>
    <row r="46" spans="1:18" s="1" customFormat="1" ht="30" customHeight="1">
      <c r="A46" s="76"/>
      <c r="B46" s="76"/>
      <c r="C46" s="76" t="s">
        <v>46</v>
      </c>
      <c r="D46" s="76"/>
      <c r="E46" s="76"/>
      <c r="F46" s="76"/>
      <c r="G46" s="76"/>
      <c r="H46" s="76" t="s">
        <v>47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</row>
    <row r="47" spans="1:18" s="1" customFormat="1" ht="30" customHeight="1">
      <c r="A47" s="76"/>
      <c r="B47" s="76"/>
      <c r="C47" s="76" t="s">
        <v>48</v>
      </c>
      <c r="D47" s="76"/>
      <c r="E47" s="76"/>
      <c r="F47" s="76"/>
      <c r="G47" s="76"/>
      <c r="H47" s="76" t="s">
        <v>49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1:256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9" spans="1:256" ht="30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0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sheetProtection selectLockedCells="1" selectUnlockedCells="1"/>
  <mergeCells count="135">
    <mergeCell ref="A3:T3"/>
    <mergeCell ref="A4:T4"/>
    <mergeCell ref="A5:T5"/>
    <mergeCell ref="A6:T6"/>
    <mergeCell ref="A7:T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Q14:Q16"/>
    <mergeCell ref="R14:R16"/>
    <mergeCell ref="S14:S16"/>
    <mergeCell ref="T14:T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Q17:Q19"/>
    <mergeCell ref="R17:R19"/>
    <mergeCell ref="S17:S19"/>
    <mergeCell ref="T17:T19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Q21:Q23"/>
    <mergeCell ref="R21:R23"/>
    <mergeCell ref="S21:S23"/>
    <mergeCell ref="T21:T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Q24:Q26"/>
    <mergeCell ref="R24:R26"/>
    <mergeCell ref="S24:S26"/>
    <mergeCell ref="T24:T26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Q28:Q30"/>
    <mergeCell ref="R28:R30"/>
    <mergeCell ref="S28:S30"/>
    <mergeCell ref="T28:T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Q31:Q33"/>
    <mergeCell ref="R31:R33"/>
    <mergeCell ref="S31:S33"/>
    <mergeCell ref="T31:T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Q34:Q36"/>
    <mergeCell ref="R34:R36"/>
    <mergeCell ref="S34:S36"/>
    <mergeCell ref="T34:T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Q37:Q39"/>
    <mergeCell ref="R37:R39"/>
    <mergeCell ref="S37:S39"/>
    <mergeCell ref="T37:T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Q41:Q43"/>
    <mergeCell ref="R41:R43"/>
    <mergeCell ref="S41:S43"/>
    <mergeCell ref="T41:T43"/>
  </mergeCells>
  <conditionalFormatting sqref="N14:N15 N17:N18 N21:N22 N24:N25 N28:N29 N31:N32 N34:N35 N37:N38 N41:N42">
    <cfRule type="cellIs" priority="1" dxfId="0" operator="greaterThan" stopIfTrue="1">
      <formula>0.0138888888888889</formula>
    </cfRule>
    <cfRule type="cellIs" priority="2" dxfId="0" operator="greaterThan" stopIfTrue="1">
      <formula>0.0138888888888889</formula>
    </cfRule>
  </conditionalFormatting>
  <conditionalFormatting sqref="N16 N19 N23 N26 N30 N33 N36 N39 N43">
    <cfRule type="cellIs" priority="3" dxfId="0" operator="greaterThan" stopIfTrue="1">
      <formula>0.0138888888888889</formula>
    </cfRule>
    <cfRule type="cellIs" priority="4" dxfId="0" operator="greaterThan" stopIfTrue="1">
      <formula>0.0208333333333333</formula>
    </cfRule>
  </conditionalFormatting>
  <conditionalFormatting sqref="P14:P19 P21:P26 P28:P39 P41:P43">
    <cfRule type="cellIs" priority="5" dxfId="0" operator="greaterThan" stopIfTrue="1">
      <formula>16</formula>
    </cfRule>
  </conditionalFormatting>
  <conditionalFormatting sqref="Q14:Q19 Q21:Q26 Q28:Q39 Q41:Q43">
    <cfRule type="cellIs" priority="6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&amp;R&amp;"Calibri,Обычный"&amp;8©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 K</cp:lastModifiedBy>
  <dcterms:modified xsi:type="dcterms:W3CDTF">2019-05-14T20:08:16Z</dcterms:modified>
  <cp:category/>
  <cp:version/>
  <cp:contentType/>
  <cp:contentStatus/>
  <cp:revision>12</cp:revision>
</cp:coreProperties>
</file>